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ormone Boditech Control\HOCOUY44\Zielwerte\"/>
    </mc:Choice>
  </mc:AlternateContent>
  <xr:revisionPtr revIDLastSave="0" documentId="13_ncr:1_{EBE3BF75-E0E4-4EB7-A0B9-D8771E2C8646}"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Dokumentationshilfe!$A$1:$BD$145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2" i="5"/>
  <c r="G21" i="5"/>
  <c r="G20" i="5"/>
  <c r="M17" i="5"/>
  <c r="M16" i="5"/>
  <c r="M15" i="5"/>
  <c r="I17" i="5"/>
  <c r="I16" i="5"/>
  <c r="I15" i="5"/>
  <c r="X17" i="2"/>
  <c r="X16" i="2"/>
  <c r="X15" i="2"/>
  <c r="F15" i="5" a="1"/>
  <c r="F15" i="5" s="1"/>
  <c r="I14" i="5"/>
  <c r="I13" i="5"/>
  <c r="I12" i="5"/>
  <c r="I11" i="5"/>
  <c r="I10" i="5"/>
  <c r="I9" i="5"/>
  <c r="I8" i="5"/>
  <c r="I7" i="5"/>
  <c r="I6" i="5"/>
  <c r="X14" i="2"/>
  <c r="X13" i="2"/>
  <c r="X12" i="2"/>
  <c r="X11" i="2"/>
  <c r="X10" i="2"/>
  <c r="X9" i="2"/>
  <c r="X8" i="2"/>
  <c r="X7" i="2"/>
  <c r="X6" i="2"/>
  <c r="D26" i="5"/>
  <c r="D25" i="5"/>
  <c r="D24" i="5"/>
  <c r="D23" i="5"/>
  <c r="D22" i="5"/>
  <c r="D21" i="5"/>
  <c r="D20" i="5"/>
  <c r="G15" i="5"/>
  <c r="M14" i="5"/>
  <c r="M13" i="5"/>
  <c r="M12" i="5"/>
  <c r="M11" i="5"/>
  <c r="M10" i="5"/>
  <c r="M9" i="5"/>
  <c r="M8" i="5"/>
  <c r="M7" i="5"/>
  <c r="M6" i="5"/>
  <c r="E5" i="5"/>
  <c r="F5" i="5" s="1"/>
  <c r="C7" i="5" s="1"/>
  <c r="G24" i="5" l="1"/>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8" i="2"/>
  <c r="E319" i="2"/>
  <c r="E320" i="2"/>
  <c r="E321" i="2"/>
  <c r="E322" i="2"/>
  <c r="E323" i="2"/>
  <c r="E324" i="2"/>
  <c r="E325" i="2"/>
  <c r="E326" i="2"/>
  <c r="E327" i="2"/>
  <c r="E329" i="2"/>
  <c r="E330" i="2"/>
  <c r="E331" i="2"/>
  <c r="E332" i="2"/>
  <c r="E333" i="2"/>
  <c r="E334" i="2"/>
  <c r="E336" i="2"/>
  <c r="E338"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V79" i="1" a="1"/>
  <c r="AV79" i="1" s="1"/>
  <c r="AT83" i="1" s="1" a="1"/>
  <c r="AT83" i="1" s="1"/>
  <c r="A4" i="1"/>
  <c r="AK120" i="1"/>
  <c r="AT118" i="1"/>
  <c r="AY117" i="1" a="1"/>
  <c r="AY117" i="1" s="1"/>
  <c r="AN117" i="1" s="1"/>
  <c r="AK117" i="1"/>
  <c r="AY115" i="1"/>
  <c r="AV115" i="1" a="1"/>
  <c r="AV115" i="1" s="1"/>
  <c r="AT119" i="1" s="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V7" i="1" a="1"/>
  <c r="AV7" i="1" s="1"/>
  <c r="AT11" i="1" s="1" a="1"/>
  <c r="AT11" i="1" s="1"/>
  <c r="AX6" i="1"/>
  <c r="S12" i="1"/>
  <c r="AB10" i="1"/>
  <c r="AG9" i="1" a="1"/>
  <c r="AG9" i="1" s="1"/>
  <c r="V9" i="1" s="1"/>
  <c r="S9" i="1"/>
  <c r="AG7" i="1"/>
  <c r="AF6" i="1"/>
  <c r="O7" i="1"/>
  <c r="G8" i="4" s="1"/>
  <c r="N6" i="1"/>
  <c r="A9" i="1"/>
  <c r="O9" i="1" a="1"/>
  <c r="O9" i="1" s="1"/>
  <c r="D9" i="1" s="1"/>
  <c r="C10" i="4" l="1"/>
  <c r="L8" i="5"/>
  <c r="C17" i="4"/>
  <c r="L15" i="5"/>
  <c r="C18" i="4"/>
  <c r="L16" i="5"/>
  <c r="C19" i="4"/>
  <c r="L17" i="5"/>
  <c r="C9" i="4"/>
  <c r="L7" i="5"/>
  <c r="C11" i="4"/>
  <c r="L9" i="5"/>
  <c r="C12" i="4"/>
  <c r="L10" i="5"/>
  <c r="C13" i="4"/>
  <c r="L11" i="5"/>
  <c r="C14" i="4"/>
  <c r="L12" i="5"/>
  <c r="C15" i="4"/>
  <c r="L13" i="5"/>
  <c r="C16" i="4"/>
  <c r="L14" i="5"/>
  <c r="AL82" i="1"/>
  <c r="G16" i="4"/>
  <c r="AL10" i="1"/>
  <c r="G10" i="4"/>
  <c r="B46" i="1"/>
  <c r="G11" i="4"/>
  <c r="T46" i="1"/>
  <c r="G12" i="4"/>
  <c r="AL46" i="1"/>
  <c r="G13" i="4"/>
  <c r="B82" i="1"/>
  <c r="G14" i="4"/>
  <c r="T82" i="1"/>
  <c r="G15" i="4"/>
  <c r="T10" i="1"/>
  <c r="G9" i="4"/>
  <c r="B118" i="1"/>
  <c r="G17" i="4"/>
  <c r="T118" i="1"/>
  <c r="G18" i="4"/>
  <c r="AL118" i="1"/>
  <c r="G19" i="4"/>
  <c r="H47" i="1"/>
  <c r="J11" i="1" a="1"/>
  <c r="J11" i="1" s="1"/>
  <c r="D7" i="1"/>
  <c r="D47" i="1"/>
  <c r="P47" i="1"/>
  <c r="E843" i="2"/>
  <c r="AZ119" i="1"/>
  <c r="AV119" i="1"/>
  <c r="AP119" i="1"/>
  <c r="AX119" i="1"/>
  <c r="AR119" i="1"/>
  <c r="AN119" i="1"/>
  <c r="E328" i="2" s="1"/>
  <c r="AH119" i="1"/>
  <c r="AD119" i="1"/>
  <c r="AF119" i="1"/>
  <c r="Z119" i="1"/>
  <c r="V119" i="1"/>
  <c r="D18" i="4" s="1"/>
  <c r="X119" i="1"/>
  <c r="P119" i="1"/>
  <c r="L119" i="1"/>
  <c r="N119" i="1"/>
  <c r="H119" i="1"/>
  <c r="D119" i="1"/>
  <c r="D17" i="4" s="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15" i="1"/>
  <c r="V115" i="1"/>
  <c r="D115" i="1"/>
  <c r="AN79" i="1"/>
  <c r="V79" i="1"/>
  <c r="D79" i="1"/>
  <c r="AN43" i="1"/>
  <c r="V43" i="1"/>
  <c r="D43" i="1"/>
  <c r="AN7" i="1"/>
  <c r="V7" i="1"/>
  <c r="B10" i="1"/>
  <c r="E317" i="2" l="1"/>
  <c r="E337" i="2"/>
  <c r="E335" i="2"/>
  <c r="E339" i="2"/>
  <c r="E315" i="2"/>
  <c r="C8" i="4"/>
  <c r="L6" i="5"/>
  <c r="D19" i="4"/>
  <c r="E48" i="2"/>
  <c r="D9" i="4"/>
  <c r="D13" i="4"/>
  <c r="D14" i="4"/>
  <c r="D11" i="4"/>
  <c r="E87" i="2"/>
  <c r="D10" i="4"/>
  <c r="E119" i="2"/>
  <c r="D1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16" i="1"/>
  <c r="G25" i="5" s="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<sst xmlns="http://schemas.openxmlformats.org/spreadsheetml/2006/main" count="1146" uniqueCount="268">
  <si>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</si>
  <si>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</si>
  <si>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</si>
  <si>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</si>
  <si>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</si>
  <si>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</si>
  <si>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</si>
  <si>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</si>
  <si>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</si>
  <si>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</si>
  <si>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</si>
  <si>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</si>
  <si>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</si>
  <si>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</si>
  <si>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</si>
  <si>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</si>
  <si>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</si>
  <si>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</si>
  <si>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</si>
  <si>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</si>
  <si>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</si>
  <si>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</si>
  <si>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</si>
  <si>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</si>
  <si>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</si>
  <si>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</si>
  <si>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</si>
  <si>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</si>
  <si>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</si>
  <si>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</si>
  <si>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</si>
  <si>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</si>
  <si>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</si>
  <si>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</si>
  <si>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</si>
  <si>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</si>
  <si>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</si>
  <si>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</si>
  <si>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</si>
  <si>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</si>
  <si>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</si>
  <si>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</si>
  <si>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</si>
  <si>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</si>
  <si>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</si>
  <si>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</si>
  <si>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</si>
  <si>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</si>
  <si>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</si>
  <si>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</si>
  <si>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</si>
  <si>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</si>
  <si>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</si>
  <si>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</si>
  <si>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</si>
  <si>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</si>
  <si>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</si>
  <si>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</si>
  <si>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</si>
  <si>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</si>
  <si>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</si>
  <si>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</si>
  <si>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</si>
  <si>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</si>
  <si>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</si>
  <si>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</si>
  <si>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</si>
  <si>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</si>
  <si>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</si>
  <si>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</si>
  <si>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</si>
  <si>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</si>
  <si>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</si>
  <si>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</si>
  <si>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</si>
  <si>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</si>
  <si>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</si>
  <si>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</si>
  <si>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</si>
  <si>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</si>
  <si>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</si>
  <si>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</si>
  <si>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</si>
  <si>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</si>
  <si>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</si>
  <si>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</si>
  <si>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</si>
  <si>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</si>
  <si>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</si>
  <si>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</si>
  <si>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</si>
  <si>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</si>
  <si>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</si>
  <si>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</si>
  <si>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</si>
  <si>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</si>
  <si>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</si>
  <si>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</si>
  <si>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</si>
  <si>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</si>
  <si>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</si>
  <si>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</si>
  <si>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</si>
  <si>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</si>
  <si>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</si>
  <si>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</si>
  <si>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</si>
  <si>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</si>
  <si>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</si>
  <si>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</si>
  <si>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</si>
  <si>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</si>
  <si>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</si>
  <si>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</si>
  <si>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</si>
  <si>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</si>
  <si>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</si>
  <si>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</si>
  <si>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</si>
  <si>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</si>
  <si>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</si>
  <si>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</si>
  <si>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</si>
  <si>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</si>
  <si>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</si>
  <si>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</si>
  <si>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</si>
  <si>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</si>
  <si>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</si>
  <si>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</si>
  <si>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</si>
  <si>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</si>
  <si>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</si>
  <si>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</si>
  <si>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</si>
  <si>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</si>
  <si>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</si>
  <si>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</si>
  <si>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</si>
  <si>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</si>
  <si>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</si>
  <si>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</si>
  <si>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</si>
  <si>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</si>
  <si>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</si>
  <si>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</si>
  <si>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</si>
  <si>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</si>
  <si>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</si>
  <si>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</si>
  <si>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</si>
  <si>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</si>
  <si>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</si>
  <si>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</si>
  <si>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</si>
  <si>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</si>
  <si>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</si>
  <si>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</si>
  <si>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</si>
  <si>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</si>
  <si>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</si>
  <si>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</si>
  <si>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</si>
  <si>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</si>
  <si>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</si>
  <si>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</si>
  <si>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</si>
  <si>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</si>
  <si>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</si>
  <si>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</si>
  <si>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</si>
  <si>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</si>
  <si>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</si>
  <si>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</si>
  <si>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</si>
  <si>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</si>
  <si>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</si>
  <si>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</si>
  <si>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</si>
  <si>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</si>
  <si>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</si>
  <si>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</si>
  <si>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</si>
  <si>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</si>
  <si>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</si>
  <si>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</si>
  <si>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</si>
  <si>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</si>
  <si>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</si>
  <si>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</si>
  <si>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</si>
  <si>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</si>
  <si>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</si>
  <si>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</si>
  <si>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</si>
  <si>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</si>
  <si>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</si>
  <si>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</si>
  <si>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</si>
  <si>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</si>
  <si>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</si>
  <si>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</si>
  <si>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</si>
  <si>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</si>
  <si>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</si>
  <si>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</si>
  <si>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</si>
  <si>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</si>
  <si>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</si>
  <si>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</si>
  <si>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</si>
  <si>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</si>
  <si>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</si>
  <si>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</si>
  <si>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</si>
  <si>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</si>
  <si>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</si>
  <si>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</si>
  <si>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</si>
  <si>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</si>
  <si>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</si>
  <si>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</si>
  <si>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</si>
  <si>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</si>
  <si>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</si>
  <si>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</si>
  <si>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</si>
  <si>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</si>
  <si>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</si>
  <si>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</si>
  <si>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</si>
  <si>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</si>
  <si>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</si>
  <si>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</si>
  <si>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</si>
  <si>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</si>
  <si>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</si>
  <si>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</si>
  <si>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</si>
  <si>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</si>
  <si>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</si>
  <si>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</si>
  <si>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</si>
  <si>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</si>
  <si>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</si>
  <si>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</si>
  <si>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</si>
  <si>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</si>
  <si>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</si>
  <si>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</si>
  <si>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</si>
  <si>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</si>
  <si>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</si>
  <si>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</si>
  <si>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</si>
  <si>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</si>
  <si>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</si>
  <si>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</si>
  <si>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</si>
  <si>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</si>
  <si>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</si>
  <si>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</si>
  <si>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Bemerkungen:</t>
  </si>
  <si>
    <t>AFIAS</t>
  </si>
  <si>
    <t>Hormone control</t>
  </si>
  <si>
    <t>Level 1</t>
  </si>
  <si>
    <t>Level 2</t>
  </si>
  <si>
    <t>HOCOUY44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</si>
</sst>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1">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0" borderId="79" xfId="2" applyBorder="1" applyAlignment="1">
      <alignment horizontal="center" vertical="center" shrinkToFit="1"/>
    </xf>
    <xf numFmtId="0" fontId="1" fillId="7" borderId="80" xfId="2" applyFill="1" applyBorder="1" applyAlignment="1" applyProtection="1">
      <alignment horizontal="center" vertical="center"/>
      <protection locked="0"/>
    </xf>
    <xf numFmtId="0" fontId="1" fillId="0" borderId="80" xfId="2" applyBorder="1" applyAlignment="1">
      <alignment horizontal="center" vertical="center"/>
    </xf>
    <xf numFmtId="0" fontId="1" fillId="0" borderId="81" xfId="2" applyBorder="1" applyAlignment="1">
      <alignment horizontal="center" vertical="center"/>
    </xf>
    <xf numFmtId="0" fontId="1" fillId="7" borderId="79"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1" xfId="2" applyFill="1" applyBorder="1" applyAlignment="1">
      <alignment horizontal="center"/>
    </xf>
    <xf numFmtId="10" fontId="0" fillId="0" borderId="0" xfId="0" applyNumberFormat="1"/>
    <xf numFmtId="0" fontId="0" fillId="0" borderId="0" xfId="0" applyAlignment="1">
      <alignment wrapText="1"/>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0" xfId="0" quotePrefix="1" applyFont="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16" fillId="0" borderId="0" xfId="0" applyFont="1" applyAlignment="1">
      <alignment horizontal="left" vertical="center"/>
    </xf>
    <xf numFmtId="2" fontId="2" fillId="0" borderId="21" xfId="0" quotePrefix="1" applyNumberFormat="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4" fillId="3" borderId="0" xfId="0" applyFont="1" applyFill="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80" xfId="2" applyFont="1" applyFill="1" applyBorder="1" applyAlignment="1">
      <alignment horizontal="right"/>
    </xf>
    <xf numFmtId="0" fontId="1" fillId="7" borderId="80"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2" fontId="16" fillId="0" borderId="25" xfId="0" applyNumberFormat="1" applyFont="1" applyBorder="1" applyAlignment="1">
      <alignment horizontal="right" vertical="center"/>
    </xf>
    <xf numFmtId="166" fontId="16" fillId="0" borderId="25" xfId="0" applyNumberFormat="1" applyFont="1" applyBorder="1" applyAlignment="1">
      <alignment horizontal="right"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1" fontId="2" fillId="0" borderId="21" xfId="0" applyNumberFormat="1" applyFont="1" applyBorder="1" applyAlignment="1">
      <alignment horizontal="center" vertical="center"/>
    </xf>
  </cellXfs>
  <cellStyles count="4">
    <cellStyle name="Komma 2" xfId="3" xr:uid="{C38B7551-5837-4192-B94F-BFC6D0E7F746}"/>
    <cellStyle name="Prozent" xfId="1" builtinId="5"/>
    <cellStyle name="Standard" xfId="0" builtinId="0"/>
    <cellStyle name="Standard 2" xfId="2" xr:uid="{B67F629F-478D-4DCD-9FAF-1F3E7DC21C5F}"/>
  </cellStyles>
  <dxfs count="393">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C97C36BE-20D4-4FD3-9A86-C986A9772C70}"/>
            </a:ext>
          </a:extLst>
        </xdr:cNvPr>
        <xdr:cNvPicPr>
          <a:picLocks noChangeAspect="1"/>
        </xdr:cNvPicPr>
      </xdr:nvPicPr>
      <xdr:blipFill>
        <a:blip xmlns:r="http://schemas.openxmlformats.org/officeDocument/2006/relationships" r:embed="rId1"/>
        <a:stretch>
          <a:fillRect/>
        </a:stretch>
      </xdr:blipFill>
      <xdr:spPr>
        <a:xfrm>
          <a:off x="4276725" y="95251"/>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71536-8FD3-4FF8-8FCF-787BFDB20D10}" name="Tabelle46" displayName="Tabelle46" ref="B5:G201" totalsRowShown="0">
  <autoFilter ref="B5:G201" xr:uid="{CBC71536-8FD3-4FF8-8FCF-787BFDB20D10}"/>
  <tableColumns count="6">
    <tableColumn id="1" xr3:uid="{C5678E00-286D-48AD-98DC-12CF606732B7}" name="Parameter" dataDxfId="16"/>
    <tableColumn id="2" xr3:uid="{C5C385A7-A198-4DED-8072-6551328367D0}" name="Qualabtoleranz" dataDxfId="15"/>
    <tableColumn id="3" xr3:uid="{01286F8F-6DF2-48F1-8293-2317EF5DB5D4}" name="Herstellertoleranz" dataDxfId="14"/>
    <tableColumn id="4" xr3:uid="{18DC02B3-2A21-4E8E-8242-6126556310A4}" name="Einheit " dataDxfId="13"/>
    <tableColumn id="5" xr3:uid="{0DF09E55-922A-473B-A511-20404F3B1BDA}" name="Hersteller VK %"/>
    <tableColumn id="6" xr3:uid="{06E90A17-F172-4FCF-B57A-E1F6BA07B99E}"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F72CEE1-905F-40D1-A764-3262A3755582}" name="Tabelle17" displayName="Tabelle17" ref="Q6:Q9" totalsRowShown="0" headerRowDxfId="12" dataDxfId="11">
  <autoFilter ref="Q6:Q9" xr:uid="{8F72CEE1-905F-40D1-A764-3262A3755582}"/>
  <tableColumns count="1">
    <tableColumn id="1" xr3:uid="{90B1EA01-32DD-4C45-B557-033C186C4EDB}"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30199C-A494-4F22-8A6E-B9DFB6DB66EC}" name="Tabelle28" displayName="Tabelle28" ref="Q12:Q17" totalsRowShown="0" headerRowDxfId="9" dataDxfId="8">
  <autoFilter ref="Q12:Q17" xr:uid="{C430199C-A494-4F22-8A6E-B9DFB6DB66EC}"/>
  <tableColumns count="1">
    <tableColumn id="1" xr3:uid="{05E3D1D1-4DEF-4AF8-8FD7-297D7414E94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1F698A-F997-476A-B1E9-4D8944D1E340}" name="Tabelle39" displayName="Tabelle39" ref="Q20:Q23" totalsRowShown="0" headerRowDxfId="6" dataDxfId="5">
  <autoFilter ref="Q20:Q23" xr:uid="{D11F698A-F997-476A-B1E9-4D8944D1E340}"/>
  <tableColumns count="1">
    <tableColumn id="1" xr3:uid="{7D6E2795-FAB8-4FC9-8428-D66AA4762C9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FFA04D-5E12-443B-A2D5-F5294C41280B}" name="Tabelle5" displayName="Tabelle5" ref="S12:S17" totalsRowShown="0" headerRowDxfId="3" dataDxfId="2">
  <autoFilter ref="S12:S17" xr:uid="{B6FFA04D-5E12-443B-A2D5-F5294C41280B}"/>
  <tableColumns count="1">
    <tableColumn id="1" xr3:uid="{F0AE2082-09EA-4BF2-B5A6-066CE6BC3E0F}"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C17DD3-6812-4183-9414-B48247B5AB68}" name="Tabelle6" displayName="Tabelle6" ref="X4:X37" totalsRowShown="0" headerRowDxfId="0">
  <autoFilter ref="X4:X37" xr:uid="{45C17DD3-6812-4183-9414-B48247B5AB68}"/>
  <tableColumns count="1">
    <tableColumn id="1" xr3:uid="{42143E59-AB7F-4B17-A127-567CF672ACE2}"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48"/>
  <sheetViews>
    <sheetView showGridLines="0" tabSelected="1" zoomScaleNormal="100" zoomScalePageLayoutView="40" workbookViewId="0">
      <selection activeCell="AK13" sqref="AK13:AK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4" t="s">
        <v>26</v>
      </c>
      <c r="B1" s="127"/>
      <c r="C1" s="127" t="s">
        <v>263</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8"/>
      <c r="AV1" s="15"/>
      <c r="AW1" s="15"/>
      <c r="AX1" s="15"/>
      <c r="AY1" s="15"/>
      <c r="AZ1" s="15"/>
      <c r="BA1" s="15"/>
    </row>
    <row r="2" spans="1:56" ht="12.75" customHeight="1" x14ac:dyDescent="0.2">
      <c r="A2" s="175"/>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30"/>
      <c r="AV2" s="15"/>
      <c r="AW2" s="15"/>
      <c r="AX2" s="15"/>
      <c r="AY2" s="15"/>
      <c r="AZ2" s="15"/>
      <c r="BA2" s="15"/>
    </row>
    <row r="3" spans="1:56" ht="30.75" customHeight="1" x14ac:dyDescent="0.2">
      <c r="A3" s="176" t="s">
        <v>25</v>
      </c>
      <c r="B3" s="177"/>
      <c r="C3" s="178" t="s">
        <v>264</v>
      </c>
      <c r="D3" s="178"/>
      <c r="E3" s="178"/>
      <c r="F3" s="178"/>
      <c r="G3" s="178"/>
      <c r="H3" s="178"/>
      <c r="I3" s="178"/>
      <c r="J3" s="178"/>
      <c r="K3" s="178"/>
      <c r="L3" s="178"/>
      <c r="M3" s="178"/>
      <c r="N3" s="178"/>
      <c r="O3" s="178"/>
      <c r="P3" s="178"/>
      <c r="Q3" s="178"/>
      <c r="R3" s="122"/>
      <c r="S3" s="122" t="s">
        <v>27</v>
      </c>
      <c r="T3" s="178" t="s">
        <v>267</v>
      </c>
      <c r="U3" s="178"/>
      <c r="V3" s="178"/>
      <c r="W3" s="178"/>
      <c r="X3" s="178"/>
      <c r="Y3" s="178"/>
      <c r="Z3" s="178"/>
      <c r="AA3" s="178"/>
      <c r="AB3" s="178"/>
      <c r="AC3" s="178"/>
      <c r="AD3" s="178"/>
      <c r="AE3" s="178"/>
      <c r="AF3" s="177" t="s">
        <v>29</v>
      </c>
      <c r="AG3" s="177"/>
      <c r="AH3" s="177"/>
      <c r="AI3" s="177"/>
      <c r="AJ3" s="177"/>
      <c r="AK3" s="131">
        <v>45931</v>
      </c>
      <c r="AL3" s="131"/>
      <c r="AM3" s="131"/>
      <c r="AN3" s="131"/>
      <c r="AO3" s="131"/>
      <c r="AP3" s="131"/>
      <c r="AQ3" s="131"/>
      <c r="AR3" s="131"/>
      <c r="AS3" s="131"/>
      <c r="AT3" s="131"/>
      <c r="AU3" s="132"/>
      <c r="AV3" s="17"/>
      <c r="AW3" s="17"/>
      <c r="AX3" s="17"/>
      <c r="AY3" s="17"/>
      <c r="AZ3" s="17"/>
      <c r="BA3" s="17"/>
    </row>
    <row r="4" spans="1:56" ht="14.25" customHeight="1" x14ac:dyDescent="0.2">
      <c r="A4" s="180" t="str">
        <f>IF(V4="","Welche Art von Vorlage wird benötigt? Wählen Sie im orangen Feld (rechts) aus.","")</f>
        <v/>
      </c>
      <c r="B4" s="180"/>
      <c r="C4" s="180"/>
      <c r="D4" s="180"/>
      <c r="E4" s="180"/>
      <c r="F4" s="180"/>
      <c r="G4" s="180"/>
      <c r="H4" s="180"/>
      <c r="I4" s="180"/>
      <c r="J4" s="180"/>
      <c r="K4" s="180"/>
      <c r="L4" s="180"/>
      <c r="M4" s="180"/>
      <c r="N4" s="180"/>
      <c r="O4" s="180"/>
      <c r="P4" s="180"/>
      <c r="Q4" s="180"/>
      <c r="R4" s="180"/>
      <c r="S4" s="180"/>
      <c r="T4" s="180"/>
      <c r="U4" s="180"/>
      <c r="V4" s="179" t="s">
        <v>34</v>
      </c>
      <c r="W4" s="179"/>
      <c r="X4" s="179"/>
      <c r="Y4" s="179"/>
      <c r="Z4" s="179"/>
      <c r="AA4" s="179"/>
      <c r="AB4" s="179"/>
      <c r="AC4" s="179"/>
      <c r="AD4" s="179"/>
      <c r="AE4" s="179"/>
      <c r="AF4" s="179"/>
      <c r="AG4" s="179"/>
      <c r="AH4" s="179"/>
      <c r="AI4" s="179"/>
      <c r="AJ4" s="179"/>
      <c r="AK4" s="179"/>
      <c r="AM4" s="183" t="str">
        <f>IF($V$4="","Nach jedem Gebrauch eine neue Vorlage öffnen -&gt; Speichern unter","")</f>
        <v/>
      </c>
      <c r="AN4" s="183"/>
      <c r="AO4" s="183"/>
      <c r="AP4" s="183"/>
      <c r="AQ4" s="183"/>
      <c r="AR4" s="183"/>
      <c r="AS4" s="183"/>
      <c r="AT4" s="183"/>
      <c r="AU4" s="183"/>
      <c r="AV4" s="183"/>
      <c r="AW4" s="183"/>
      <c r="AX4" s="183"/>
      <c r="AY4" s="183"/>
      <c r="AZ4" s="183"/>
      <c r="BA4" s="183"/>
      <c r="BB4" s="183"/>
      <c r="BC4" s="183"/>
    </row>
    <row r="5" spans="1:56" ht="12.75" customHeight="1" x14ac:dyDescent="0.2">
      <c r="A5" s="151" t="s">
        <v>184</v>
      </c>
      <c r="B5" s="152"/>
      <c r="C5" s="18"/>
      <c r="D5" s="168" t="s">
        <v>0</v>
      </c>
      <c r="E5" s="169"/>
      <c r="F5" s="169"/>
      <c r="G5" s="169"/>
      <c r="H5" s="169"/>
      <c r="I5" s="169"/>
      <c r="J5" s="169"/>
      <c r="K5" s="169"/>
      <c r="L5" s="169"/>
      <c r="M5" s="170"/>
      <c r="N5" s="155">
        <f>IFERROR(VLOOKUP(A5,'Qualabtoleranzen&amp;Einheiten'!$B$6:$E$200,2,FALSE),"")</f>
        <v>0.18</v>
      </c>
      <c r="O5" s="155"/>
      <c r="P5" s="155"/>
      <c r="Q5" s="156"/>
      <c r="R5" s="19"/>
      <c r="S5" s="151" t="s">
        <v>184</v>
      </c>
      <c r="T5" s="152"/>
      <c r="U5" s="18"/>
      <c r="V5" s="168" t="s">
        <v>0</v>
      </c>
      <c r="W5" s="169"/>
      <c r="X5" s="169"/>
      <c r="Y5" s="169"/>
      <c r="Z5" s="169"/>
      <c r="AA5" s="169"/>
      <c r="AB5" s="169"/>
      <c r="AC5" s="169"/>
      <c r="AD5" s="169"/>
      <c r="AE5" s="170"/>
      <c r="AF5" s="155">
        <f>IFERROR(VLOOKUP(S5,'Qualabtoleranzen&amp;Einheiten'!$B$6:$E$200,2,FALSE),"")</f>
        <v>0.18</v>
      </c>
      <c r="AG5" s="155"/>
      <c r="AH5" s="155"/>
      <c r="AI5" s="156"/>
      <c r="AJ5" s="40"/>
      <c r="AK5" s="151" t="s">
        <v>9</v>
      </c>
      <c r="AL5" s="152"/>
      <c r="AM5" s="18"/>
      <c r="AN5" s="168" t="s">
        <v>0</v>
      </c>
      <c r="AO5" s="169"/>
      <c r="AP5" s="169"/>
      <c r="AQ5" s="169"/>
      <c r="AR5" s="169"/>
      <c r="AS5" s="169"/>
      <c r="AT5" s="169"/>
      <c r="AU5" s="169"/>
      <c r="AV5" s="169"/>
      <c r="AW5" s="170"/>
      <c r="AX5" s="155" t="str">
        <f>IFERROR(VLOOKUP(AK5,'Qualabtoleranzen&amp;Einheiten'!$B$6:$E$200,2,FALSE),"")</f>
        <v/>
      </c>
      <c r="AY5" s="155"/>
      <c r="AZ5" s="155"/>
      <c r="BA5" s="156"/>
    </row>
    <row r="6" spans="1:56" ht="12.75" customHeight="1" x14ac:dyDescent="0.2">
      <c r="A6" s="153"/>
      <c r="B6" s="154"/>
      <c r="C6" s="18"/>
      <c r="D6" s="168" t="s">
        <v>8</v>
      </c>
      <c r="E6" s="169"/>
      <c r="F6" s="169"/>
      <c r="G6" s="169"/>
      <c r="H6" s="169"/>
      <c r="I6" s="169"/>
      <c r="J6" s="169"/>
      <c r="K6" s="169"/>
      <c r="L6" s="169"/>
      <c r="M6" s="170"/>
      <c r="N6" s="155">
        <f>IFERROR(VLOOKUP(A5,'Qualabtoleranzen&amp;Einheiten'!$B$6:$E$200,3,FALSE),"")</f>
        <v>0.18</v>
      </c>
      <c r="O6" s="155"/>
      <c r="P6" s="155"/>
      <c r="Q6" s="156"/>
      <c r="R6" s="19"/>
      <c r="S6" s="153"/>
      <c r="T6" s="154"/>
      <c r="U6" s="18"/>
      <c r="V6" s="168" t="s">
        <v>8</v>
      </c>
      <c r="W6" s="169"/>
      <c r="X6" s="169"/>
      <c r="Y6" s="169"/>
      <c r="Z6" s="169"/>
      <c r="AA6" s="169"/>
      <c r="AB6" s="169"/>
      <c r="AC6" s="169"/>
      <c r="AD6" s="169"/>
      <c r="AE6" s="170"/>
      <c r="AF6" s="155">
        <f>IFERROR(VLOOKUP(S5,'Qualabtoleranzen&amp;Einheiten'!$B$6:$E$200,3,FALSE),"")</f>
        <v>0.18</v>
      </c>
      <c r="AG6" s="155"/>
      <c r="AH6" s="155"/>
      <c r="AI6" s="156"/>
      <c r="AJ6" s="40"/>
      <c r="AK6" s="153"/>
      <c r="AL6" s="154"/>
      <c r="AM6" s="18"/>
      <c r="AN6" s="168" t="s">
        <v>8</v>
      </c>
      <c r="AO6" s="169"/>
      <c r="AP6" s="169"/>
      <c r="AQ6" s="169"/>
      <c r="AR6" s="169"/>
      <c r="AS6" s="169"/>
      <c r="AT6" s="169"/>
      <c r="AU6" s="169"/>
      <c r="AV6" s="169"/>
      <c r="AW6" s="170"/>
      <c r="AX6" s="155" t="str">
        <f>IFERROR(VLOOKUP(AK5,'Qualabtoleranzen&amp;Einheiten'!$B$6:$E$200,3,FALSE),"")</f>
        <v/>
      </c>
      <c r="AY6" s="155"/>
      <c r="AZ6" s="155"/>
      <c r="BA6" s="156"/>
    </row>
    <row r="7" spans="1:56" ht="12.75" customHeight="1" x14ac:dyDescent="0.2">
      <c r="A7" s="158" t="s">
        <v>265</v>
      </c>
      <c r="B7" s="159"/>
      <c r="C7" s="18"/>
      <c r="D7" s="171" t="str">
        <f>IF(AND($V$4="Eine Vorlage zur Zielwertermittlung",NOT(L7="----------")),"neuer Zielwert",IF(NOT($V$4="Eine Vorlage zur Zielwertermittlung"),"Zielwert",""))</f>
        <v>Zielwert</v>
      </c>
      <c r="E7" s="172"/>
      <c r="F7" s="172"/>
      <c r="G7" s="172"/>
      <c r="H7" s="172"/>
      <c r="I7" s="172"/>
      <c r="J7" s="172"/>
      <c r="K7" s="173"/>
      <c r="L7" s="226">
        <v>3.6</v>
      </c>
      <c r="M7" s="226"/>
      <c r="N7" s="226"/>
      <c r="O7" s="142" t="str">
        <f>IFERROR(VLOOKUP(A5,'Qualabtoleranzen&amp;Einheiten'!$B$6:$E$200,4,FALSE),"Einheit")</f>
        <v>µlU/ml</v>
      </c>
      <c r="P7" s="143"/>
      <c r="Q7" s="144"/>
      <c r="R7" s="19"/>
      <c r="S7" s="158" t="s">
        <v>266</v>
      </c>
      <c r="T7" s="159"/>
      <c r="U7" s="18"/>
      <c r="V7" s="171" t="str">
        <f>IF(AND($V$4="Eine Vorlage zur Zielwertermittlung",NOT(AD7="----------")),"neuer Zielwert",IF(NOT($V$4="Eine Vorlage zur Zielwertermittlung"),"Zielwert",""))</f>
        <v>Zielwert</v>
      </c>
      <c r="W7" s="172"/>
      <c r="X7" s="172"/>
      <c r="Y7" s="172"/>
      <c r="Z7" s="172"/>
      <c r="AA7" s="172"/>
      <c r="AB7" s="172"/>
      <c r="AC7" s="173"/>
      <c r="AD7" s="226">
        <v>15.5</v>
      </c>
      <c r="AE7" s="226"/>
      <c r="AF7" s="226"/>
      <c r="AG7" s="142" t="str">
        <f>IFERROR(VLOOKUP(S5,'Qualabtoleranzen&amp;Einheiten'!$B$6:$E$200,4,FALSE),"Einheit")</f>
        <v>µlU/ml</v>
      </c>
      <c r="AH7" s="143"/>
      <c r="AI7" s="144"/>
      <c r="AJ7" s="40"/>
      <c r="AK7" s="158" t="s">
        <v>30</v>
      </c>
      <c r="AL7" s="159"/>
      <c r="AM7" s="18"/>
      <c r="AN7" s="171" t="str">
        <f>IF(AND($V$4="Eine Vorlage zur Zielwertermittlung",NOT(AV7="----------")),"neuer Zielwert",IF(NOT($V$4="Eine Vorlage zur Zielwertermittlung"),"Zielwert",""))</f>
        <v>Zielwert</v>
      </c>
      <c r="AO7" s="172"/>
      <c r="AP7" s="172"/>
      <c r="AQ7" s="172"/>
      <c r="AR7" s="172"/>
      <c r="AS7" s="172"/>
      <c r="AT7" s="172"/>
      <c r="AU7" s="173"/>
      <c r="AV7" s="162" t="str" cm="1">
        <f t="array" ref="AV7">IF(NOT($V$4="Eine Vorlage zur Zielwertermittlung"),"",IF(AND(AL13:AL37="",$V$4="Eine Vorlage zur Zielwertermittlung"),"----------",ROUND(AVERAGE(AL13:AL37),IF(AL12="0 Komastellen",0,IF(AL12="1 Komastelle",1,IF(AL12="2 Komastellen",2,IF(AL12="3 Komastellen",3,1)))))))</f>
        <v/>
      </c>
      <c r="AW7" s="162"/>
      <c r="AX7" s="162"/>
      <c r="AY7" s="142" t="str">
        <f>IFERROR(VLOOKUP(AK5,'Qualabtoleranzen&amp;Einheiten'!$B$6:$E$200,4,FALSE),"Einheit")</f>
        <v>Einheit</v>
      </c>
      <c r="AZ7" s="143"/>
      <c r="BA7" s="144"/>
    </row>
    <row r="8" spans="1:56" ht="12.75" customHeight="1" x14ac:dyDescent="0.2">
      <c r="A8" s="160"/>
      <c r="B8" s="161"/>
      <c r="C8" s="18"/>
      <c r="D8" s="166" t="str">
        <f>IF(L8="","","Standardabweichung")</f>
        <v>Standardabweichung</v>
      </c>
      <c r="E8" s="166"/>
      <c r="F8" s="166"/>
      <c r="G8" s="166"/>
      <c r="H8" s="166"/>
      <c r="I8" s="166"/>
      <c r="J8" s="166"/>
      <c r="K8" s="166"/>
      <c r="L8" s="150">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0.22</v>
      </c>
      <c r="M8" s="150"/>
      <c r="N8" s="150"/>
      <c r="O8" s="145" t="str">
        <f>IF(L8="","",O7)</f>
        <v>µlU/ml</v>
      </c>
      <c r="P8" s="145"/>
      <c r="Q8" s="145"/>
      <c r="R8" s="19"/>
      <c r="S8" s="160"/>
      <c r="T8" s="161"/>
      <c r="U8" s="18"/>
      <c r="V8" s="166" t="str">
        <f>IF(AD8="","","Standardabweichung")</f>
        <v>Standardabweichung</v>
      </c>
      <c r="W8" s="166"/>
      <c r="X8" s="166"/>
      <c r="Y8" s="166"/>
      <c r="Z8" s="166"/>
      <c r="AA8" s="166"/>
      <c r="AB8" s="166"/>
      <c r="AC8" s="166"/>
      <c r="AD8" s="150">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0.93</v>
      </c>
      <c r="AE8" s="150"/>
      <c r="AF8" s="150"/>
      <c r="AG8" s="145" t="str">
        <f>IF(AD8="","",AG7)</f>
        <v>µlU/ml</v>
      </c>
      <c r="AH8" s="145"/>
      <c r="AI8" s="145"/>
      <c r="AJ8" s="40"/>
      <c r="AK8" s="160"/>
      <c r="AL8" s="161"/>
      <c r="AM8" s="18"/>
      <c r="AN8" s="166" t="str">
        <f>IF(AV8="","","Standardabweichung")</f>
        <v/>
      </c>
      <c r="AO8" s="166"/>
      <c r="AP8" s="166"/>
      <c r="AQ8" s="166"/>
      <c r="AR8" s="166"/>
      <c r="AS8" s="166"/>
      <c r="AT8" s="166"/>
      <c r="AU8" s="166"/>
      <c r="AV8" s="150"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50"/>
      <c r="AX8" s="150"/>
      <c r="AY8" s="145" t="str">
        <f>IF(AV8="","",AY7)</f>
        <v/>
      </c>
      <c r="AZ8" s="145"/>
      <c r="BA8" s="145"/>
    </row>
    <row r="9" spans="1:56" ht="13.5" x14ac:dyDescent="0.25">
      <c r="A9" s="60" t="str">
        <f>IF($V$4="Eine Vorlage zur Zielwertüberwachung","Verwendeter ZW =","")</f>
        <v/>
      </c>
      <c r="B9" s="181" t="s">
        <v>36</v>
      </c>
      <c r="C9" s="181"/>
      <c r="D9" s="182" t="str">
        <f>IF(AND($V$4="Eine Vorlage zur Zielwertüberwachung",NOT(O9="")),"errechneter Mittelwert:","")</f>
        <v/>
      </c>
      <c r="E9" s="182"/>
      <c r="F9" s="182"/>
      <c r="G9" s="182"/>
      <c r="H9" s="182"/>
      <c r="I9" s="182"/>
      <c r="J9" s="182"/>
      <c r="K9" s="182"/>
      <c r="L9" s="182"/>
      <c r="M9" s="182"/>
      <c r="N9" s="182"/>
      <c r="O9" s="157" t="str" cm="1">
        <f t="array" ref="O9">IF(OR(AND(B13:B37=""),NOT($V$4="Eine Vorlage zur Zielwertüberwachung")),"",ROUND(AVERAGE(B13:B37),IF(B12="0 Komastellen",0,IF(B12="1 Komastelle",1,IF(B12="2 Komastellen",2,IF(B12="3 Komastellen",3,1))))))</f>
        <v/>
      </c>
      <c r="P9" s="157"/>
      <c r="Q9" s="157"/>
      <c r="R9" s="20"/>
      <c r="S9" s="60" t="str">
        <f>IF($V$4="Eine Vorlage zur Zielwertüberwachung","Verwendeter ZW =","")</f>
        <v/>
      </c>
      <c r="T9" s="181" t="s">
        <v>36</v>
      </c>
      <c r="U9" s="181"/>
      <c r="V9" s="182" t="str">
        <f>IF(AND($V$4="Eine Vorlage zur Zielwertüberwachung",NOT(AG9="")),"errechneter Mittelwert:","")</f>
        <v/>
      </c>
      <c r="W9" s="182"/>
      <c r="X9" s="182"/>
      <c r="Y9" s="182"/>
      <c r="Z9" s="182"/>
      <c r="AA9" s="182"/>
      <c r="AB9" s="182"/>
      <c r="AC9" s="182"/>
      <c r="AD9" s="182"/>
      <c r="AE9" s="182"/>
      <c r="AF9" s="182"/>
      <c r="AG9" s="157" t="str" cm="1">
        <f t="array" ref="AG9">IF(OR(AND(T13:T37=""),NOT($V$4="Eine Vorlage zur Zielwertüberwachung")),"",ROUND(AVERAGE(T13:T37),IF(T12="0 Komastellen",0,IF(T12="1 Komastelle",1,IF(T12="2 Komastellen",2,IF(T12="3 Komastellen",3,1))))))</f>
        <v/>
      </c>
      <c r="AH9" s="157"/>
      <c r="AI9" s="157"/>
      <c r="AK9" s="60" t="str">
        <f>IF($V$4="Eine Vorlage zur Zielwertüberwachung","Verwendeter ZW =","")</f>
        <v/>
      </c>
      <c r="AL9" s="181" t="s">
        <v>36</v>
      </c>
      <c r="AM9" s="181"/>
      <c r="AN9" s="182" t="str">
        <f>IF(AND($V$4="Eine Vorlage zur Zielwertüberwachung",NOT(AY9="")),"errechneter Mittelwert:","")</f>
        <v/>
      </c>
      <c r="AO9" s="182"/>
      <c r="AP9" s="182"/>
      <c r="AQ9" s="182"/>
      <c r="AR9" s="182"/>
      <c r="AS9" s="182"/>
      <c r="AT9" s="182"/>
      <c r="AU9" s="182"/>
      <c r="AV9" s="182"/>
      <c r="AW9" s="182"/>
      <c r="AX9" s="182"/>
      <c r="AY9" s="157" t="str" cm="1">
        <f t="array" ref="AY9">IF(OR(AND(AL13:AL37=""),NOT($V$4="Eine Vorlage zur Zielwertüberwachung")),"",ROUND(AVERAGE(AL13:AL37),IF(AL12="0 Komastellen",0,IF(AL12="1 Komastelle",1,IF(AL12="2 Komastellen",2,IF(AL12="3 Komastellen",3,1))))))</f>
        <v/>
      </c>
      <c r="AZ9" s="157"/>
      <c r="BA9" s="157"/>
    </row>
    <row r="10" spans="1:56" s="22" customFormat="1" x14ac:dyDescent="0.2">
      <c r="A10" s="48" t="s">
        <v>1</v>
      </c>
      <c r="B10" s="42" t="str">
        <f>O7</f>
        <v>µlU/ml</v>
      </c>
      <c r="C10" s="43"/>
      <c r="D10" s="147" t="s">
        <v>2</v>
      </c>
      <c r="E10" s="148"/>
      <c r="F10" s="147" t="s">
        <v>3</v>
      </c>
      <c r="G10" s="148"/>
      <c r="H10" s="147" t="s">
        <v>4</v>
      </c>
      <c r="I10" s="148"/>
      <c r="J10" s="149" t="str">
        <f>IF(AND($V$4="Eine Vorlage zur Zielwertüberwachung",B9="errechneter Mw"),"Mw","Zw")</f>
        <v>Zw</v>
      </c>
      <c r="K10" s="148"/>
      <c r="L10" s="149" t="s">
        <v>5</v>
      </c>
      <c r="M10" s="146"/>
      <c r="N10" s="147" t="s">
        <v>6</v>
      </c>
      <c r="O10" s="146"/>
      <c r="P10" s="145" t="s">
        <v>7</v>
      </c>
      <c r="Q10" s="146"/>
      <c r="R10" s="21"/>
      <c r="S10" s="48" t="s">
        <v>1</v>
      </c>
      <c r="T10" s="42" t="str">
        <f>AG7</f>
        <v>µlU/ml</v>
      </c>
      <c r="U10" s="43"/>
      <c r="V10" s="147" t="s">
        <v>2</v>
      </c>
      <c r="W10" s="148"/>
      <c r="X10" s="147" t="s">
        <v>3</v>
      </c>
      <c r="Y10" s="148"/>
      <c r="Z10" s="147" t="s">
        <v>4</v>
      </c>
      <c r="AA10" s="148"/>
      <c r="AB10" s="149" t="str">
        <f>IF(AND($V$4="Eine Vorlage zur Zielwertüberwachung",T9="errechneter Mw"),"Mw","Zw")</f>
        <v>Zw</v>
      </c>
      <c r="AC10" s="148"/>
      <c r="AD10" s="149" t="s">
        <v>5</v>
      </c>
      <c r="AE10" s="146"/>
      <c r="AF10" s="147" t="s">
        <v>6</v>
      </c>
      <c r="AG10" s="146"/>
      <c r="AH10" s="145" t="s">
        <v>7</v>
      </c>
      <c r="AI10" s="146"/>
      <c r="AJ10" s="40"/>
      <c r="AK10" s="48" t="s">
        <v>1</v>
      </c>
      <c r="AL10" s="42" t="str">
        <f>AY7</f>
        <v>Einheit</v>
      </c>
      <c r="AM10" s="43"/>
      <c r="AN10" s="147" t="s">
        <v>2</v>
      </c>
      <c r="AO10" s="148"/>
      <c r="AP10" s="147" t="s">
        <v>3</v>
      </c>
      <c r="AQ10" s="148"/>
      <c r="AR10" s="147" t="s">
        <v>4</v>
      </c>
      <c r="AS10" s="148"/>
      <c r="AT10" s="149" t="str">
        <f>IF(AND($V$4="Eine Vorlage zur Zielwertüberwachung",AL9="errechneter Mw"),"Mw","Zw")</f>
        <v>Zw</v>
      </c>
      <c r="AU10" s="148"/>
      <c r="AV10" s="149" t="s">
        <v>5</v>
      </c>
      <c r="AW10" s="146"/>
      <c r="AX10" s="147" t="s">
        <v>6</v>
      </c>
      <c r="AY10" s="146"/>
      <c r="AZ10" s="145" t="s">
        <v>7</v>
      </c>
      <c r="BA10" s="146"/>
      <c r="BC10" s="133" t="s">
        <v>262</v>
      </c>
      <c r="BD10" s="134"/>
    </row>
    <row r="11" spans="1:56" s="22" customFormat="1" x14ac:dyDescent="0.2">
      <c r="A11" s="44" t="s">
        <v>10</v>
      </c>
      <c r="B11" s="47" t="s">
        <v>28</v>
      </c>
      <c r="C11" s="43"/>
      <c r="D11" s="139">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2.96</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3.17</v>
      </c>
      <c r="G11" s="13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3.3899999999999997</v>
      </c>
      <c r="I11" s="138"/>
      <c r="J11" s="16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3.6</v>
      </c>
      <c r="K11" s="164"/>
      <c r="L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3.81</v>
      </c>
      <c r="M11" s="138"/>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4.03</v>
      </c>
      <c r="O11" s="138"/>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4.24</v>
      </c>
      <c r="Q11" s="138"/>
      <c r="R11" s="41"/>
      <c r="S11" s="44" t="s">
        <v>10</v>
      </c>
      <c r="T11" s="47" t="s">
        <v>28</v>
      </c>
      <c r="U11" s="43"/>
      <c r="V11" s="139">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12.71</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13.64</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14.57</v>
      </c>
      <c r="AA11" s="138"/>
      <c r="AB11" s="16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15.5</v>
      </c>
      <c r="AC11" s="164"/>
      <c r="AD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16.43</v>
      </c>
      <c r="AE11" s="138"/>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17.36</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18.29</v>
      </c>
      <c r="AI11" s="138"/>
      <c r="AJ11" s="40"/>
      <c r="AK11" s="44" t="s">
        <v>10</v>
      </c>
      <c r="AL11" s="47" t="s">
        <v>28</v>
      </c>
      <c r="AM11" s="43"/>
      <c r="AN11" s="139"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8"/>
      <c r="AP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8"/>
      <c r="AR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8"/>
      <c r="AT11" s="139"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8"/>
      <c r="AV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8"/>
      <c r="AX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8"/>
      <c r="AZ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8"/>
      <c r="BC11" s="135"/>
      <c r="BD11" s="136"/>
    </row>
    <row r="12" spans="1:56" ht="14.25" customHeight="1" x14ac:dyDescent="0.2">
      <c r="A12" s="51" t="str">
        <f>IF(AND(NOT($V$4=""),OR(B12="",B12="Auswahl")),"Runden auf:","")</f>
        <v/>
      </c>
      <c r="B12" s="19" t="s">
        <v>41</v>
      </c>
      <c r="D12" s="24"/>
      <c r="E12" s="25"/>
      <c r="F12" s="24"/>
      <c r="G12" s="25"/>
      <c r="H12" s="24"/>
      <c r="I12" s="25"/>
      <c r="J12" s="24"/>
      <c r="K12" s="25"/>
      <c r="L12" s="24"/>
      <c r="M12" s="25"/>
      <c r="N12" s="24"/>
      <c r="O12" s="25"/>
      <c r="P12" s="24"/>
      <c r="Q12" s="25"/>
      <c r="R12" s="26"/>
      <c r="S12" s="51" t="str">
        <f>IF(AND(NOT($V$4=""),OR(T12="",T12="Auswahl")),"Runden auf:","")</f>
        <v/>
      </c>
      <c r="T12" s="19" t="s">
        <v>41</v>
      </c>
      <c r="V12" s="24"/>
      <c r="W12" s="25"/>
      <c r="X12" s="24"/>
      <c r="Y12" s="25"/>
      <c r="Z12" s="24"/>
      <c r="AA12" s="25"/>
      <c r="AB12" s="24"/>
      <c r="AC12" s="25"/>
      <c r="AD12" s="24"/>
      <c r="AE12" s="25"/>
      <c r="AF12" s="24"/>
      <c r="AG12" s="25"/>
      <c r="AH12" s="24"/>
      <c r="AI12" s="25"/>
      <c r="AK12" s="51" t="str">
        <f>IF(AND(NOT($V$4=""),OR(AL12="",AL12="Auswahl")),"Runden auf:","")</f>
        <v>Runden auf:</v>
      </c>
      <c r="AL12" s="19" t="s">
        <v>36</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5"/>
      <c r="BD15" s="12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1" t="s">
        <v>191</v>
      </c>
      <c r="B41" s="152"/>
      <c r="C41" s="18"/>
      <c r="D41" s="168" t="s">
        <v>0</v>
      </c>
      <c r="E41" s="169"/>
      <c r="F41" s="169"/>
      <c r="G41" s="169"/>
      <c r="H41" s="169"/>
      <c r="I41" s="169"/>
      <c r="J41" s="169"/>
      <c r="K41" s="169"/>
      <c r="L41" s="169"/>
      <c r="M41" s="170"/>
      <c r="N41" s="155">
        <f>IFERROR(VLOOKUP(A41,'Qualabtoleranzen&amp;Einheiten'!$B$6:$E$200,2,FALSE),"")</f>
        <v>0.2</v>
      </c>
      <c r="O41" s="155"/>
      <c r="P41" s="155"/>
      <c r="Q41" s="156"/>
      <c r="R41" s="19"/>
      <c r="S41" s="151" t="s">
        <v>191</v>
      </c>
      <c r="T41" s="152"/>
      <c r="U41" s="18"/>
      <c r="V41" s="168" t="s">
        <v>0</v>
      </c>
      <c r="W41" s="169"/>
      <c r="X41" s="169"/>
      <c r="Y41" s="169"/>
      <c r="Z41" s="169"/>
      <c r="AA41" s="169"/>
      <c r="AB41" s="169"/>
      <c r="AC41" s="169"/>
      <c r="AD41" s="169"/>
      <c r="AE41" s="170"/>
      <c r="AF41" s="155">
        <f>IFERROR(VLOOKUP(S41,'Qualabtoleranzen&amp;Einheiten'!$B$6:$E$200,2,FALSE),"")</f>
        <v>0.2</v>
      </c>
      <c r="AG41" s="155"/>
      <c r="AH41" s="155"/>
      <c r="AI41" s="156"/>
      <c r="AJ41" s="19"/>
      <c r="AK41" s="151" t="s">
        <v>9</v>
      </c>
      <c r="AL41" s="152"/>
      <c r="AM41" s="18"/>
      <c r="AN41" s="168" t="s">
        <v>0</v>
      </c>
      <c r="AO41" s="169"/>
      <c r="AP41" s="169"/>
      <c r="AQ41" s="169"/>
      <c r="AR41" s="169"/>
      <c r="AS41" s="169"/>
      <c r="AT41" s="169"/>
      <c r="AU41" s="169"/>
      <c r="AV41" s="169"/>
      <c r="AW41" s="170"/>
      <c r="AX41" s="155" t="str">
        <f>IFERROR(VLOOKUP(AK41,'Qualabtoleranzen&amp;Einheiten'!$B$6:$E$200,2,FALSE),"")</f>
        <v/>
      </c>
      <c r="AY41" s="155"/>
      <c r="AZ41" s="155"/>
      <c r="BA41" s="156"/>
    </row>
    <row r="42" spans="1:56" ht="12.75" customHeight="1" x14ac:dyDescent="0.2">
      <c r="A42" s="153"/>
      <c r="B42" s="154"/>
      <c r="C42" s="18"/>
      <c r="D42" s="168" t="s">
        <v>8</v>
      </c>
      <c r="E42" s="169"/>
      <c r="F42" s="169"/>
      <c r="G42" s="169"/>
      <c r="H42" s="169"/>
      <c r="I42" s="169"/>
      <c r="J42" s="169"/>
      <c r="K42" s="169"/>
      <c r="L42" s="169"/>
      <c r="M42" s="170"/>
      <c r="N42" s="155">
        <f>IFERROR(VLOOKUP(A41,'Qualabtoleranzen&amp;Einheiten'!$B$6:$E$200,3,FALSE),"")</f>
        <v>0.2</v>
      </c>
      <c r="O42" s="155"/>
      <c r="P42" s="155"/>
      <c r="Q42" s="156"/>
      <c r="R42" s="19"/>
      <c r="S42" s="153"/>
      <c r="T42" s="154"/>
      <c r="U42" s="18"/>
      <c r="V42" s="168" t="s">
        <v>8</v>
      </c>
      <c r="W42" s="169"/>
      <c r="X42" s="169"/>
      <c r="Y42" s="169"/>
      <c r="Z42" s="169"/>
      <c r="AA42" s="169"/>
      <c r="AB42" s="169"/>
      <c r="AC42" s="169"/>
      <c r="AD42" s="169"/>
      <c r="AE42" s="170"/>
      <c r="AF42" s="155">
        <f>IFERROR(VLOOKUP(S41,'Qualabtoleranzen&amp;Einheiten'!$B$6:$E$200,3,FALSE),"")</f>
        <v>0.2</v>
      </c>
      <c r="AG42" s="155"/>
      <c r="AH42" s="155"/>
      <c r="AI42" s="156"/>
      <c r="AJ42" s="19"/>
      <c r="AK42" s="153"/>
      <c r="AL42" s="154"/>
      <c r="AM42" s="18"/>
      <c r="AN42" s="168" t="s">
        <v>8</v>
      </c>
      <c r="AO42" s="169"/>
      <c r="AP42" s="169"/>
      <c r="AQ42" s="169"/>
      <c r="AR42" s="169"/>
      <c r="AS42" s="169"/>
      <c r="AT42" s="169"/>
      <c r="AU42" s="169"/>
      <c r="AV42" s="169"/>
      <c r="AW42" s="170"/>
      <c r="AX42" s="155" t="str">
        <f>IFERROR(VLOOKUP(AK41,'Qualabtoleranzen&amp;Einheiten'!$B$6:$E$200,3,FALSE),"")</f>
        <v/>
      </c>
      <c r="AY42" s="155"/>
      <c r="AZ42" s="155"/>
      <c r="BA42" s="156"/>
    </row>
    <row r="43" spans="1:56" s="22" customFormat="1" ht="12.75" customHeight="1" x14ac:dyDescent="0.2">
      <c r="A43" s="158" t="s">
        <v>265</v>
      </c>
      <c r="B43" s="159"/>
      <c r="C43" s="18"/>
      <c r="D43" s="171" t="str">
        <f>IF(AND($V$4="Eine Vorlage zur Zielwertermittlung",NOT(L43="----------")),"neuer Zielwert",IF(NOT($V$4="Eine Vorlage zur Zielwertermittlung"),"Zielwert",""))</f>
        <v>Zielwert</v>
      </c>
      <c r="E43" s="172"/>
      <c r="F43" s="172"/>
      <c r="G43" s="172"/>
      <c r="H43" s="172"/>
      <c r="I43" s="172"/>
      <c r="J43" s="172"/>
      <c r="K43" s="173"/>
      <c r="L43" s="162">
        <v>1.75</v>
      </c>
      <c r="M43" s="162"/>
      <c r="N43" s="162"/>
      <c r="O43" s="142" t="str">
        <f>IFERROR(VLOOKUP(A41,'Qualabtoleranzen&amp;Einheiten'!$B$6:$E$200,4,FALSE),"Einheit")</f>
        <v>nmol/l</v>
      </c>
      <c r="P43" s="143"/>
      <c r="Q43" s="144"/>
      <c r="R43" s="19"/>
      <c r="S43" s="158" t="s">
        <v>266</v>
      </c>
      <c r="T43" s="159"/>
      <c r="U43" s="18"/>
      <c r="V43" s="171" t="str">
        <f>IF(AND($V$4="Eine Vorlage zur Zielwertermittlung",NOT(AD43="----------")),"neuer Zielwert",IF(NOT($V$4="Eine Vorlage zur Zielwertermittlung"),"Zielwert",""))</f>
        <v>Zielwert</v>
      </c>
      <c r="W43" s="172"/>
      <c r="X43" s="172"/>
      <c r="Y43" s="172"/>
      <c r="Z43" s="172"/>
      <c r="AA43" s="172"/>
      <c r="AB43" s="172"/>
      <c r="AC43" s="173"/>
      <c r="AD43" s="226">
        <v>4.5999999999999996</v>
      </c>
      <c r="AE43" s="226"/>
      <c r="AF43" s="226"/>
      <c r="AG43" s="142" t="str">
        <f>IFERROR(VLOOKUP(S41,'Qualabtoleranzen&amp;Einheiten'!$B$6:$E$200,4,FALSE),"Einheit")</f>
        <v>nmol/l</v>
      </c>
      <c r="AH43" s="143"/>
      <c r="AI43" s="144"/>
      <c r="AJ43" s="19"/>
      <c r="AK43" s="158" t="s">
        <v>30</v>
      </c>
      <c r="AL43" s="159"/>
      <c r="AM43" s="18"/>
      <c r="AN43" s="171" t="str">
        <f>IF(AND($V$4="Eine Vorlage zur Zielwertermittlung",NOT(AV43="----------")),"neuer Zielwert",IF(NOT($V$4="Eine Vorlage zur Zielwertermittlung"),"Zielwert",""))</f>
        <v>Zielwert</v>
      </c>
      <c r="AO43" s="172"/>
      <c r="AP43" s="172"/>
      <c r="AQ43" s="172"/>
      <c r="AR43" s="172"/>
      <c r="AS43" s="172"/>
      <c r="AT43" s="172"/>
      <c r="AU43" s="173"/>
      <c r="AV43" s="162" t="str" cm="1">
        <f t="array" ref="AV43">IF(NOT($V$4="Eine Vorlage zur Zielwertermittlung"),"",IF(AND(AL49:AL73="",$V$4="Eine Vorlage zur Zielwertermittlung"),"----------",ROUND(AVERAGE(AL49:AL73),IF(AL48="0 Komastellen",0,IF(AL48="1 Komastelle",1,IF(AL48="2 Komastellen",2,IF(AL48="3 Komastellen",3,1)))))))</f>
        <v/>
      </c>
      <c r="AW43" s="162"/>
      <c r="AX43" s="162"/>
      <c r="AY43" s="142" t="str">
        <f>IFERROR(VLOOKUP(AK41,'Qualabtoleranzen&amp;Einheiten'!$B$6:$E$200,4,FALSE),"Einheit")</f>
        <v>Einheit</v>
      </c>
      <c r="AZ43" s="143"/>
      <c r="BA43" s="144"/>
      <c r="BC43" s="16"/>
    </row>
    <row r="44" spans="1:56" s="22" customFormat="1" ht="12.75" customHeight="1" x14ac:dyDescent="0.2">
      <c r="A44" s="160"/>
      <c r="B44" s="161"/>
      <c r="C44" s="18"/>
      <c r="D44" s="166" t="str">
        <f>IF(L44="","","Standardabweichung")</f>
        <v>Standardabweichung</v>
      </c>
      <c r="E44" s="166"/>
      <c r="F44" s="166"/>
      <c r="G44" s="166"/>
      <c r="H44" s="166"/>
      <c r="I44" s="166"/>
      <c r="J44" s="166"/>
      <c r="K44" s="166"/>
      <c r="L44" s="150">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0.12</v>
      </c>
      <c r="M44" s="150"/>
      <c r="N44" s="150"/>
      <c r="O44" s="145" t="str">
        <f>IF(L44="","",O43)</f>
        <v>nmol/l</v>
      </c>
      <c r="P44" s="145"/>
      <c r="Q44" s="145"/>
      <c r="R44" s="19"/>
      <c r="S44" s="160"/>
      <c r="T44" s="161"/>
      <c r="U44" s="18"/>
      <c r="V44" s="166" t="str">
        <f>IF(AD44="","","Standardabweichung")</f>
        <v>Standardabweichung</v>
      </c>
      <c r="W44" s="166"/>
      <c r="X44" s="166"/>
      <c r="Y44" s="166"/>
      <c r="Z44" s="166"/>
      <c r="AA44" s="166"/>
      <c r="AB44" s="166"/>
      <c r="AC44" s="166"/>
      <c r="AD44" s="150">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0.31</v>
      </c>
      <c r="AE44" s="150"/>
      <c r="AF44" s="150"/>
      <c r="AG44" s="145" t="str">
        <f>IF(AD44="","",AG43)</f>
        <v>nmol/l</v>
      </c>
      <c r="AH44" s="145"/>
      <c r="AI44" s="145"/>
      <c r="AJ44" s="19"/>
      <c r="AK44" s="160"/>
      <c r="AL44" s="161"/>
      <c r="AM44" s="18"/>
      <c r="AN44" s="166" t="str">
        <f>IF(AV44="","","Standardabweichung")</f>
        <v/>
      </c>
      <c r="AO44" s="166"/>
      <c r="AP44" s="166"/>
      <c r="AQ44" s="166"/>
      <c r="AR44" s="166"/>
      <c r="AS44" s="166"/>
      <c r="AT44" s="166"/>
      <c r="AU44" s="166"/>
      <c r="AV44" s="150"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50"/>
      <c r="AX44" s="150"/>
      <c r="AY44" s="145" t="str">
        <f>IF(AV44="","",AY43)</f>
        <v/>
      </c>
      <c r="AZ44" s="145"/>
      <c r="BA44" s="145"/>
      <c r="BC44" s="16"/>
    </row>
    <row r="45" spans="1:56" ht="13.5" x14ac:dyDescent="0.25">
      <c r="A45" s="60" t="str">
        <f>IF($V$4="Eine Vorlage zur Zielwertüberwachung","Verwendeter ZW =","")</f>
        <v/>
      </c>
      <c r="B45" s="181" t="s">
        <v>36</v>
      </c>
      <c r="C45" s="181"/>
      <c r="D45" s="182" t="str">
        <f>IF(AND($V$4="Eine Vorlage zur Zielwertüberwachung",NOT(O45="")),"errechneter Mittelwert:","")</f>
        <v/>
      </c>
      <c r="E45" s="182"/>
      <c r="F45" s="182"/>
      <c r="G45" s="182"/>
      <c r="H45" s="182"/>
      <c r="I45" s="182"/>
      <c r="J45" s="182"/>
      <c r="K45" s="182"/>
      <c r="L45" s="182"/>
      <c r="M45" s="182"/>
      <c r="N45" s="182"/>
      <c r="O45" s="157" t="str" cm="1">
        <f t="array" ref="O45">IF(OR(AND(B49:B73=""),NOT($V$4="Eine Vorlage zur Zielwertüberwachung")),"",ROUND(AVERAGE(B49:B73),IF(B48="0 Komastellen",0,IF(B48="1 Komastelle",1,IF(B48="2 Komastellen",2,IF(B48="3 Komastellen",3,1))))))</f>
        <v/>
      </c>
      <c r="P45" s="157"/>
      <c r="Q45" s="157"/>
      <c r="R45" s="20"/>
      <c r="S45" s="60" t="str">
        <f>IF($V$4="Eine Vorlage zur Zielwertüberwachung","Verwendeter ZW =","")</f>
        <v/>
      </c>
      <c r="T45" s="181" t="s">
        <v>36</v>
      </c>
      <c r="U45" s="181"/>
      <c r="V45" s="182" t="str">
        <f>IF(AND($V$4="Eine Vorlage zur Zielwertüberwachung",NOT(AG45="")),"errechneter Mittelwert:","")</f>
        <v/>
      </c>
      <c r="W45" s="182"/>
      <c r="X45" s="182"/>
      <c r="Y45" s="182"/>
      <c r="Z45" s="182"/>
      <c r="AA45" s="182"/>
      <c r="AB45" s="182"/>
      <c r="AC45" s="182"/>
      <c r="AD45" s="182"/>
      <c r="AE45" s="182"/>
      <c r="AF45" s="182"/>
      <c r="AG45" s="157" t="str" cm="1">
        <f t="array" ref="AG45">IF(OR(AND(T49:T73=""),NOT($V$4="Eine Vorlage zur Zielwertüberwachung")),"",ROUND(AVERAGE(T49:T73),IF(T48="0 Komastellen",0,IF(T48="1 Komastelle",1,IF(T48="2 Komastellen",2,IF(T48="3 Komastellen",3,1))))))</f>
        <v/>
      </c>
      <c r="AH45" s="157"/>
      <c r="AI45" s="157"/>
      <c r="AK45" s="60" t="str">
        <f>IF($V$4="Eine Vorlage zur Zielwertüberwachung","Verwendeter ZW =","")</f>
        <v/>
      </c>
      <c r="AL45" s="181" t="s">
        <v>36</v>
      </c>
      <c r="AM45" s="181"/>
      <c r="AN45" s="182" t="str">
        <f>IF(AND($V$4="Eine Vorlage zur Zielwertüberwachung",NOT(AY45="")),"errechneter Mittelwert:","")</f>
        <v/>
      </c>
      <c r="AO45" s="182"/>
      <c r="AP45" s="182"/>
      <c r="AQ45" s="182"/>
      <c r="AR45" s="182"/>
      <c r="AS45" s="182"/>
      <c r="AT45" s="182"/>
      <c r="AU45" s="182"/>
      <c r="AV45" s="182"/>
      <c r="AW45" s="182"/>
      <c r="AX45" s="182"/>
      <c r="AY45" s="157" t="str" cm="1">
        <f t="array" ref="AY45">IF(OR(AND(AL49:AL73=""),NOT($V$4="Eine Vorlage zur Zielwertüberwachung")),"",ROUND(AVERAGE(AL49:AL73),IF(AL48="0 Komastellen",0,IF(AL48="1 Komastelle",1,IF(AL48="2 Komastellen",2,IF(AL48="3 Komastellen",3,1))))))</f>
        <v/>
      </c>
      <c r="AZ45" s="157"/>
      <c r="BA45" s="157"/>
    </row>
    <row r="46" spans="1:56" x14ac:dyDescent="0.2">
      <c r="A46" s="48" t="s">
        <v>1</v>
      </c>
      <c r="B46" s="42" t="str">
        <f>O43</f>
        <v>nmol/l</v>
      </c>
      <c r="C46" s="43"/>
      <c r="D46" s="147" t="s">
        <v>2</v>
      </c>
      <c r="E46" s="148"/>
      <c r="F46" s="147" t="s">
        <v>3</v>
      </c>
      <c r="G46" s="148"/>
      <c r="H46" s="147" t="s">
        <v>4</v>
      </c>
      <c r="I46" s="148"/>
      <c r="J46" s="149" t="str">
        <f>IF(AND($V$4="Eine Vorlage zur Zielwertüberwachung",B45="errechneter Mw"),"Mw","Zw")</f>
        <v>Zw</v>
      </c>
      <c r="K46" s="148"/>
      <c r="L46" s="149" t="s">
        <v>5</v>
      </c>
      <c r="M46" s="146"/>
      <c r="N46" s="147" t="s">
        <v>6</v>
      </c>
      <c r="O46" s="146"/>
      <c r="P46" s="145" t="s">
        <v>7</v>
      </c>
      <c r="Q46" s="146"/>
      <c r="R46" s="21"/>
      <c r="S46" s="48" t="s">
        <v>1</v>
      </c>
      <c r="T46" s="42" t="str">
        <f>AG43</f>
        <v>nmol/l</v>
      </c>
      <c r="U46" s="43"/>
      <c r="V46" s="147" t="s">
        <v>2</v>
      </c>
      <c r="W46" s="148"/>
      <c r="X46" s="147" t="s">
        <v>3</v>
      </c>
      <c r="Y46" s="148"/>
      <c r="Z46" s="147" t="s">
        <v>4</v>
      </c>
      <c r="AA46" s="148"/>
      <c r="AB46" s="149" t="str">
        <f>IF(AND($V$4="Eine Vorlage zur Zielwertüberwachung",T45="errechneter Mw"),"Mw","Zw")</f>
        <v>Zw</v>
      </c>
      <c r="AC46" s="148"/>
      <c r="AD46" s="149" t="s">
        <v>5</v>
      </c>
      <c r="AE46" s="146"/>
      <c r="AF46" s="147" t="s">
        <v>6</v>
      </c>
      <c r="AG46" s="146"/>
      <c r="AH46" s="145" t="s">
        <v>7</v>
      </c>
      <c r="AI46" s="146"/>
      <c r="AJ46" s="19"/>
      <c r="AK46" s="48" t="s">
        <v>1</v>
      </c>
      <c r="AL46" s="42" t="str">
        <f>AY43</f>
        <v>Einheit</v>
      </c>
      <c r="AM46" s="43"/>
      <c r="AN46" s="147" t="s">
        <v>2</v>
      </c>
      <c r="AO46" s="148"/>
      <c r="AP46" s="147" t="s">
        <v>3</v>
      </c>
      <c r="AQ46" s="148"/>
      <c r="AR46" s="147" t="s">
        <v>4</v>
      </c>
      <c r="AS46" s="148"/>
      <c r="AT46" s="149" t="str">
        <f>IF(AND($V$4="Eine Vorlage zur Zielwertüberwachung",AL45="errechneter Mw"),"Mw","Zw")</f>
        <v>Zw</v>
      </c>
      <c r="AU46" s="148"/>
      <c r="AV46" s="149" t="s">
        <v>5</v>
      </c>
      <c r="AW46" s="146"/>
      <c r="AX46" s="147" t="s">
        <v>6</v>
      </c>
      <c r="AY46" s="146"/>
      <c r="AZ46" s="145" t="s">
        <v>7</v>
      </c>
      <c r="BA46" s="146"/>
      <c r="BC46" s="133" t="s">
        <v>262</v>
      </c>
      <c r="BD46" s="134"/>
    </row>
    <row r="47" spans="1:56" x14ac:dyDescent="0.2">
      <c r="A47" s="44" t="s">
        <v>10</v>
      </c>
      <c r="B47" s="47" t="s">
        <v>28</v>
      </c>
      <c r="C47" s="43"/>
      <c r="D47" s="16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1.4</v>
      </c>
      <c r="E47" s="164"/>
      <c r="F47" s="13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1.52</v>
      </c>
      <c r="G47" s="138"/>
      <c r="H47" s="16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1.64</v>
      </c>
      <c r="I47" s="164"/>
      <c r="J47" s="16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1.75</v>
      </c>
      <c r="K47" s="164"/>
      <c r="L47" s="16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1.86</v>
      </c>
      <c r="M47" s="164"/>
      <c r="N47" s="137">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1.98</v>
      </c>
      <c r="O47" s="138"/>
      <c r="P47" s="16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2.1</v>
      </c>
      <c r="Q47" s="164"/>
      <c r="R47" s="41"/>
      <c r="S47" s="44" t="s">
        <v>10</v>
      </c>
      <c r="T47" s="47" t="s">
        <v>28</v>
      </c>
      <c r="U47" s="43"/>
      <c r="V47" s="139">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3.68</v>
      </c>
      <c r="W47" s="138"/>
      <c r="X47" s="13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3.9899999999999998</v>
      </c>
      <c r="Y47" s="138"/>
      <c r="Z47" s="16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4.3</v>
      </c>
      <c r="AA47" s="164"/>
      <c r="AB47" s="16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4.5999999999999996</v>
      </c>
      <c r="AC47" s="164"/>
      <c r="AD47" s="163">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4.9000000000000004</v>
      </c>
      <c r="AE47" s="164"/>
      <c r="AF47" s="13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5.21</v>
      </c>
      <c r="AG47" s="138"/>
      <c r="AH47" s="137">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5.52</v>
      </c>
      <c r="AI47" s="138"/>
      <c r="AJ47" s="19"/>
      <c r="AK47" s="44" t="s">
        <v>10</v>
      </c>
      <c r="AL47" s="47" t="s">
        <v>28</v>
      </c>
      <c r="AM47" s="43"/>
      <c r="AN47" s="139"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38"/>
      <c r="AP47" s="137"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38"/>
      <c r="AR47" s="137"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38"/>
      <c r="AT47" s="139"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38"/>
      <c r="AV47" s="137"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38"/>
      <c r="AX47" s="137"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38"/>
      <c r="AZ47" s="137"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38"/>
      <c r="BC47" s="135"/>
      <c r="BD47" s="136"/>
    </row>
    <row r="48" spans="1:56" x14ac:dyDescent="0.2">
      <c r="A48" s="51" t="str">
        <f>IF(AND(NOT($V$4=""),OR(B48="",B48="Auswahl")),"Runden auf:","")</f>
        <v/>
      </c>
      <c r="B48" s="19" t="s">
        <v>41</v>
      </c>
      <c r="D48" s="24"/>
      <c r="E48" s="25"/>
      <c r="F48" s="24"/>
      <c r="G48" s="25"/>
      <c r="H48" s="24"/>
      <c r="I48" s="25"/>
      <c r="J48" s="24"/>
      <c r="K48" s="25"/>
      <c r="L48" s="24"/>
      <c r="M48" s="25"/>
      <c r="N48" s="24"/>
      <c r="O48" s="25"/>
      <c r="P48" s="24"/>
      <c r="Q48" s="25"/>
      <c r="R48" s="26"/>
      <c r="S48" s="51" t="str">
        <f>IF(AND(NOT($V$4=""),OR(T48="",T48="Auswahl")),"Runden auf:","")</f>
        <v/>
      </c>
      <c r="T48" s="19" t="s">
        <v>41</v>
      </c>
      <c r="V48" s="24"/>
      <c r="W48" s="25"/>
      <c r="X48" s="24"/>
      <c r="Y48" s="25"/>
      <c r="Z48" s="24"/>
      <c r="AA48" s="25"/>
      <c r="AB48" s="24"/>
      <c r="AC48" s="25"/>
      <c r="AD48" s="24"/>
      <c r="AE48" s="25"/>
      <c r="AF48" s="24"/>
      <c r="AG48" s="25"/>
      <c r="AH48" s="24"/>
      <c r="AI48" s="25"/>
      <c r="AK48" s="51" t="str">
        <f>IF(AND(NOT($V$4=""),OR(AL48="",AL48="Auswahl")),"Runden auf:","")</f>
        <v>Runden auf:</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5"/>
      <c r="BD51" s="12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51" t="s">
        <v>188</v>
      </c>
      <c r="B77" s="152"/>
      <c r="C77" s="18"/>
      <c r="D77" s="168" t="s">
        <v>0</v>
      </c>
      <c r="E77" s="169"/>
      <c r="F77" s="169"/>
      <c r="G77" s="169"/>
      <c r="H77" s="169"/>
      <c r="I77" s="169"/>
      <c r="J77" s="169"/>
      <c r="K77" s="169"/>
      <c r="L77" s="169"/>
      <c r="M77" s="170"/>
      <c r="N77" s="155">
        <f>IFERROR(VLOOKUP(A77,'Qualabtoleranzen&amp;Einheiten'!$B$6:$E$200,2,FALSE),"")</f>
        <v>0.2</v>
      </c>
      <c r="O77" s="155"/>
      <c r="P77" s="155"/>
      <c r="Q77" s="156"/>
      <c r="R77" s="19"/>
      <c r="S77" s="151" t="s">
        <v>188</v>
      </c>
      <c r="T77" s="152"/>
      <c r="U77" s="18"/>
      <c r="V77" s="168" t="s">
        <v>0</v>
      </c>
      <c r="W77" s="169"/>
      <c r="X77" s="169"/>
      <c r="Y77" s="169"/>
      <c r="Z77" s="169"/>
      <c r="AA77" s="169"/>
      <c r="AB77" s="169"/>
      <c r="AC77" s="169"/>
      <c r="AD77" s="169"/>
      <c r="AE77" s="170"/>
      <c r="AF77" s="155">
        <f>IFERROR(VLOOKUP(S77,'Qualabtoleranzen&amp;Einheiten'!$B$6:$E$200,2,FALSE),"")</f>
        <v>0.2</v>
      </c>
      <c r="AG77" s="155"/>
      <c r="AH77" s="155"/>
      <c r="AI77" s="156"/>
      <c r="AK77" s="151" t="s">
        <v>9</v>
      </c>
      <c r="AL77" s="152"/>
      <c r="AM77" s="18"/>
      <c r="AN77" s="168" t="s">
        <v>0</v>
      </c>
      <c r="AO77" s="169"/>
      <c r="AP77" s="169"/>
      <c r="AQ77" s="169"/>
      <c r="AR77" s="169"/>
      <c r="AS77" s="169"/>
      <c r="AT77" s="169"/>
      <c r="AU77" s="169"/>
      <c r="AV77" s="169"/>
      <c r="AW77" s="170"/>
      <c r="AX77" s="155" t="str">
        <f>IFERROR(VLOOKUP(AK77,'Qualabtoleranzen&amp;Einheiten'!$B$6:$E$200,2,FALSE),"")</f>
        <v/>
      </c>
      <c r="AY77" s="155"/>
      <c r="AZ77" s="155"/>
      <c r="BA77" s="156"/>
    </row>
    <row r="78" spans="1:56" ht="12.75" customHeight="1" x14ac:dyDescent="0.2">
      <c r="A78" s="153"/>
      <c r="B78" s="154"/>
      <c r="C78" s="18"/>
      <c r="D78" s="168" t="s">
        <v>8</v>
      </c>
      <c r="E78" s="169"/>
      <c r="F78" s="169"/>
      <c r="G78" s="169"/>
      <c r="H78" s="169"/>
      <c r="I78" s="169"/>
      <c r="J78" s="169"/>
      <c r="K78" s="169"/>
      <c r="L78" s="169"/>
      <c r="M78" s="170"/>
      <c r="N78" s="155">
        <f>IFERROR(VLOOKUP(A77,'Qualabtoleranzen&amp;Einheiten'!$B$6:$E$200,3,FALSE),"")</f>
        <v>0.2</v>
      </c>
      <c r="O78" s="155"/>
      <c r="P78" s="155"/>
      <c r="Q78" s="156"/>
      <c r="R78" s="19"/>
      <c r="S78" s="153"/>
      <c r="T78" s="154"/>
      <c r="U78" s="18"/>
      <c r="V78" s="168" t="s">
        <v>8</v>
      </c>
      <c r="W78" s="169"/>
      <c r="X78" s="169"/>
      <c r="Y78" s="169"/>
      <c r="Z78" s="169"/>
      <c r="AA78" s="169"/>
      <c r="AB78" s="169"/>
      <c r="AC78" s="169"/>
      <c r="AD78" s="169"/>
      <c r="AE78" s="170"/>
      <c r="AF78" s="155">
        <f>IFERROR(VLOOKUP(S77,'Qualabtoleranzen&amp;Einheiten'!$B$6:$E$200,3,FALSE),"")</f>
        <v>0.2</v>
      </c>
      <c r="AG78" s="155"/>
      <c r="AH78" s="155"/>
      <c r="AI78" s="156"/>
      <c r="AK78" s="153"/>
      <c r="AL78" s="154"/>
      <c r="AM78" s="18"/>
      <c r="AN78" s="168" t="s">
        <v>8</v>
      </c>
      <c r="AO78" s="169"/>
      <c r="AP78" s="169"/>
      <c r="AQ78" s="169"/>
      <c r="AR78" s="169"/>
      <c r="AS78" s="169"/>
      <c r="AT78" s="169"/>
      <c r="AU78" s="169"/>
      <c r="AV78" s="169"/>
      <c r="AW78" s="170"/>
      <c r="AX78" s="155" t="str">
        <f>IFERROR(VLOOKUP(AK77,'Qualabtoleranzen&amp;Einheiten'!$B$6:$E$200,3,FALSE),"")</f>
        <v/>
      </c>
      <c r="AY78" s="155"/>
      <c r="AZ78" s="155"/>
      <c r="BA78" s="156"/>
    </row>
    <row r="79" spans="1:56" s="22" customFormat="1" ht="12.75" customHeight="1" x14ac:dyDescent="0.2">
      <c r="A79" s="158" t="s">
        <v>265</v>
      </c>
      <c r="B79" s="159"/>
      <c r="C79" s="18"/>
      <c r="D79" s="171" t="str">
        <f>IF(AND($V$4="Eine Vorlage zur Zielwertermittlung",NOT(L79="----------")),"neuer Zielwert",IF(NOT($V$4="Eine Vorlage zur Zielwertermittlung"),"Zielwert",""))</f>
        <v>Zielwert</v>
      </c>
      <c r="E79" s="172"/>
      <c r="F79" s="172"/>
      <c r="G79" s="172"/>
      <c r="H79" s="172"/>
      <c r="I79" s="172"/>
      <c r="J79" s="172"/>
      <c r="K79" s="173"/>
      <c r="L79" s="226">
        <v>70.400000000000006</v>
      </c>
      <c r="M79" s="226"/>
      <c r="N79" s="226"/>
      <c r="O79" s="142" t="str">
        <f>IFERROR(VLOOKUP(A77,'Qualabtoleranzen&amp;Einheiten'!$B$6:$E$200,4,FALSE),"Einheit")</f>
        <v>nmol/l</v>
      </c>
      <c r="P79" s="143"/>
      <c r="Q79" s="144"/>
      <c r="R79" s="19"/>
      <c r="S79" s="158" t="s">
        <v>266</v>
      </c>
      <c r="T79" s="159"/>
      <c r="U79" s="18"/>
      <c r="V79" s="171" t="str">
        <f>IF(AND($V$4="Eine Vorlage zur Zielwertermittlung",NOT(AD79="----------")),"neuer Zielwert",IF(NOT($V$4="Eine Vorlage zur Zielwertermittlung"),"Zielwert",""))</f>
        <v>Zielwert</v>
      </c>
      <c r="W79" s="172"/>
      <c r="X79" s="172"/>
      <c r="Y79" s="172"/>
      <c r="Z79" s="172"/>
      <c r="AA79" s="172"/>
      <c r="AB79" s="172"/>
      <c r="AC79" s="173"/>
      <c r="AD79" s="227">
        <v>138</v>
      </c>
      <c r="AE79" s="227"/>
      <c r="AF79" s="227"/>
      <c r="AG79" s="142" t="str">
        <f>IFERROR(VLOOKUP(S77,'Qualabtoleranzen&amp;Einheiten'!$B$6:$E$200,4,FALSE),"Einheit")</f>
        <v>nmol/l</v>
      </c>
      <c r="AH79" s="143"/>
      <c r="AI79" s="144"/>
      <c r="AJ79" s="16"/>
      <c r="AK79" s="158" t="s">
        <v>30</v>
      </c>
      <c r="AL79" s="159"/>
      <c r="AM79" s="18"/>
      <c r="AN79" s="171" t="str">
        <f>IF(AND($V$4="Eine Vorlage zur Zielwertermittlung",NOT(AV79="----------")),"neuer Zielwert",IF(NOT($V$4="Eine Vorlage zur Zielwertermittlung"),"Zielwert",""))</f>
        <v>Zielwert</v>
      </c>
      <c r="AO79" s="172"/>
      <c r="AP79" s="172"/>
      <c r="AQ79" s="172"/>
      <c r="AR79" s="172"/>
      <c r="AS79" s="172"/>
      <c r="AT79" s="172"/>
      <c r="AU79" s="173"/>
      <c r="AV79" s="162" t="str" cm="1">
        <f t="array" ref="AV79">IF(NOT($V$4="Eine Vorlage zur Zielwertermittlung"),"",IF(AND(AL85:AL109="",$V$4="Eine Vorlage zur Zielwertermittlung"),"----------",ROUND(AVERAGE(AL85:AL109),IF(AL84="0 Komastellen",0,IF(AL84="1 Komastelle",1,IF(AL84="2 Komastellen",2,IF(AL84="3 Komastellen",3,1)))))))</f>
        <v/>
      </c>
      <c r="AW79" s="162"/>
      <c r="AX79" s="162"/>
      <c r="AY79" s="142" t="str">
        <f>IFERROR(VLOOKUP(AK77,'Qualabtoleranzen&amp;Einheiten'!$B$6:$E$200,4,FALSE),"Einheit")</f>
        <v>Einheit</v>
      </c>
      <c r="AZ79" s="143"/>
      <c r="BA79" s="144"/>
      <c r="BC79" s="16"/>
    </row>
    <row r="80" spans="1:56" s="22" customFormat="1" ht="12.75" customHeight="1" x14ac:dyDescent="0.2">
      <c r="A80" s="160"/>
      <c r="B80" s="161"/>
      <c r="C80" s="18"/>
      <c r="D80" s="166" t="str">
        <f>IF(L80="","","Standardabweichung")</f>
        <v>Standardabweichung</v>
      </c>
      <c r="E80" s="166"/>
      <c r="F80" s="166"/>
      <c r="G80" s="166"/>
      <c r="H80" s="166"/>
      <c r="I80" s="166"/>
      <c r="J80" s="166"/>
      <c r="K80" s="166"/>
      <c r="L80" s="150">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4.6900000000000004</v>
      </c>
      <c r="M80" s="150"/>
      <c r="N80" s="150"/>
      <c r="O80" s="145" t="str">
        <f>IF(L80="","",O79)</f>
        <v>nmol/l</v>
      </c>
      <c r="P80" s="145"/>
      <c r="Q80" s="145"/>
      <c r="R80" s="19"/>
      <c r="S80" s="160"/>
      <c r="T80" s="161"/>
      <c r="U80" s="18"/>
      <c r="V80" s="166" t="str">
        <f>IF(AD80="","","Standardabweichung")</f>
        <v>Standardabweichung</v>
      </c>
      <c r="W80" s="166"/>
      <c r="X80" s="166"/>
      <c r="Y80" s="166"/>
      <c r="Z80" s="166"/>
      <c r="AA80" s="166"/>
      <c r="AB80" s="166"/>
      <c r="AC80" s="166"/>
      <c r="AD80" s="150">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9.1999999999999993</v>
      </c>
      <c r="AE80" s="150"/>
      <c r="AF80" s="150"/>
      <c r="AG80" s="145" t="str">
        <f>IF(AD80="","",AG79)</f>
        <v>nmol/l</v>
      </c>
      <c r="AH80" s="145"/>
      <c r="AI80" s="145"/>
      <c r="AJ80" s="16"/>
      <c r="AK80" s="160"/>
      <c r="AL80" s="161"/>
      <c r="AM80" s="18"/>
      <c r="AN80" s="166" t="str">
        <f>IF(AV80="","","Standardabweichung")</f>
        <v/>
      </c>
      <c r="AO80" s="166"/>
      <c r="AP80" s="166"/>
      <c r="AQ80" s="166"/>
      <c r="AR80" s="166"/>
      <c r="AS80" s="166"/>
      <c r="AT80" s="166"/>
      <c r="AU80" s="166"/>
      <c r="AV80" s="150"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50"/>
      <c r="AX80" s="150"/>
      <c r="AY80" s="145" t="str">
        <f>IF(AV80="","",AY79)</f>
        <v/>
      </c>
      <c r="AZ80" s="145"/>
      <c r="BA80" s="145"/>
      <c r="BC80" s="16"/>
    </row>
    <row r="81" spans="1:56" ht="13.5" x14ac:dyDescent="0.25">
      <c r="A81" s="60" t="str">
        <f>IF($V$4="Eine Vorlage zur Zielwertüberwachung","Verwendeter ZW =","")</f>
        <v/>
      </c>
      <c r="B81" s="181" t="s">
        <v>36</v>
      </c>
      <c r="C81" s="181"/>
      <c r="D81" s="182" t="str">
        <f>IF(AND($V$4="Eine Vorlage zur Zielwertüberwachung",NOT(O81="")),"errechneter Mittelwert:","")</f>
        <v/>
      </c>
      <c r="E81" s="182"/>
      <c r="F81" s="182"/>
      <c r="G81" s="182"/>
      <c r="H81" s="182"/>
      <c r="I81" s="182"/>
      <c r="J81" s="182"/>
      <c r="K81" s="182"/>
      <c r="L81" s="182"/>
      <c r="M81" s="182"/>
      <c r="N81" s="182"/>
      <c r="O81" s="157" t="str" cm="1">
        <f t="array" ref="O81">IF(OR(AND(B85:B109=""),NOT($V$4="Eine Vorlage zur Zielwertüberwachung")),"",ROUND(AVERAGE(B85:B109),IF(B84="0 Komastellen",0,IF(B84="1 Komastelle",1,IF(B84="2 Komastellen",2,IF(B84="3 Komastellen",3,1))))))</f>
        <v/>
      </c>
      <c r="P81" s="157"/>
      <c r="Q81" s="157"/>
      <c r="R81" s="20"/>
      <c r="S81" s="60" t="str">
        <f>IF($V$4="Eine Vorlage zur Zielwertüberwachung","Verwendeter ZW =","")</f>
        <v/>
      </c>
      <c r="T81" s="181" t="s">
        <v>36</v>
      </c>
      <c r="U81" s="181"/>
      <c r="V81" s="182" t="str">
        <f>IF(AND($V$4="Eine Vorlage zur Zielwertüberwachung",NOT(AG81="")),"errechneter Mittelwert:","")</f>
        <v/>
      </c>
      <c r="W81" s="182"/>
      <c r="X81" s="182"/>
      <c r="Y81" s="182"/>
      <c r="Z81" s="182"/>
      <c r="AA81" s="182"/>
      <c r="AB81" s="182"/>
      <c r="AC81" s="182"/>
      <c r="AD81" s="182"/>
      <c r="AE81" s="182"/>
      <c r="AF81" s="182"/>
      <c r="AG81" s="157" t="str" cm="1">
        <f t="array" ref="AG81">IF(OR(AND(T85:T109=""),NOT($V$4="Eine Vorlage zur Zielwertüberwachung")),"",ROUND(AVERAGE(T85:T109),IF(T84="0 Komastellen",0,IF(T84="1 Komastelle",1,IF(T84="2 Komastellen",2,IF(T84="3 Komastellen",3,1))))))</f>
        <v/>
      </c>
      <c r="AH81" s="157"/>
      <c r="AI81" s="157"/>
      <c r="AK81" s="60" t="str">
        <f>IF($V$4="Eine Vorlage zur Zielwertüberwachung","Verwendeter ZW =","")</f>
        <v/>
      </c>
      <c r="AL81" s="181" t="s">
        <v>36</v>
      </c>
      <c r="AM81" s="181"/>
      <c r="AN81" s="182" t="str">
        <f>IF(AND($V$4="Eine Vorlage zur Zielwertüberwachung",NOT(AY81="")),"errechneter Mittelwert:","")</f>
        <v/>
      </c>
      <c r="AO81" s="182"/>
      <c r="AP81" s="182"/>
      <c r="AQ81" s="182"/>
      <c r="AR81" s="182"/>
      <c r="AS81" s="182"/>
      <c r="AT81" s="182"/>
      <c r="AU81" s="182"/>
      <c r="AV81" s="182"/>
      <c r="AW81" s="182"/>
      <c r="AX81" s="182"/>
      <c r="AY81" s="157" t="str" cm="1">
        <f t="array" ref="AY81">IF(OR(AND(AL85:AL109=""),NOT($V$4="Eine Vorlage zur Zielwertüberwachung")),"",ROUND(AVERAGE(AL85:AL109),IF(AL84="0 Komastellen",0,IF(AL84="1 Komastelle",1,IF(AL84="2 Komastellen",2,IF(AL84="3 Komastellen",3,1))))))</f>
        <v/>
      </c>
      <c r="AZ81" s="157"/>
      <c r="BA81" s="157"/>
    </row>
    <row r="82" spans="1:56" x14ac:dyDescent="0.2">
      <c r="A82" s="48" t="s">
        <v>1</v>
      </c>
      <c r="B82" s="42" t="str">
        <f>O79</f>
        <v>nmol/l</v>
      </c>
      <c r="C82" s="43"/>
      <c r="D82" s="147" t="s">
        <v>2</v>
      </c>
      <c r="E82" s="148"/>
      <c r="F82" s="147" t="s">
        <v>3</v>
      </c>
      <c r="G82" s="148"/>
      <c r="H82" s="147" t="s">
        <v>4</v>
      </c>
      <c r="I82" s="148"/>
      <c r="J82" s="149" t="str">
        <f>IF(AND($V$4="Eine Vorlage zur Zielwertüberwachung",B81="errechneter Mw"),"Mw","Zw")</f>
        <v>Zw</v>
      </c>
      <c r="K82" s="148"/>
      <c r="L82" s="149" t="s">
        <v>5</v>
      </c>
      <c r="M82" s="146"/>
      <c r="N82" s="147" t="s">
        <v>6</v>
      </c>
      <c r="O82" s="146"/>
      <c r="P82" s="145" t="s">
        <v>7</v>
      </c>
      <c r="Q82" s="146"/>
      <c r="R82" s="21"/>
      <c r="S82" s="48" t="s">
        <v>1</v>
      </c>
      <c r="T82" s="42" t="str">
        <f>AG79</f>
        <v>nmol/l</v>
      </c>
      <c r="U82" s="43"/>
      <c r="V82" s="147" t="s">
        <v>2</v>
      </c>
      <c r="W82" s="148"/>
      <c r="X82" s="147" t="s">
        <v>3</v>
      </c>
      <c r="Y82" s="148"/>
      <c r="Z82" s="147" t="s">
        <v>4</v>
      </c>
      <c r="AA82" s="148"/>
      <c r="AB82" s="149" t="str">
        <f>IF(AND($V$4="Eine Vorlage zur Zielwertüberwachung",T81="errechneter Mw"),"Mw","Zw")</f>
        <v>Zw</v>
      </c>
      <c r="AC82" s="148"/>
      <c r="AD82" s="149" t="s">
        <v>5</v>
      </c>
      <c r="AE82" s="146"/>
      <c r="AF82" s="147" t="s">
        <v>6</v>
      </c>
      <c r="AG82" s="146"/>
      <c r="AH82" s="145" t="s">
        <v>7</v>
      </c>
      <c r="AI82" s="146"/>
      <c r="AJ82" s="19"/>
      <c r="AK82" s="48" t="s">
        <v>1</v>
      </c>
      <c r="AL82" s="42" t="str">
        <f>AY79</f>
        <v>Einheit</v>
      </c>
      <c r="AM82" s="43"/>
      <c r="AN82" s="147" t="s">
        <v>2</v>
      </c>
      <c r="AO82" s="148"/>
      <c r="AP82" s="147" t="s">
        <v>3</v>
      </c>
      <c r="AQ82" s="148"/>
      <c r="AR82" s="147" t="s">
        <v>4</v>
      </c>
      <c r="AS82" s="148"/>
      <c r="AT82" s="149" t="str">
        <f>IF(AND($V$4="Eine Vorlage zur Zielwertüberwachung",AL81="errechneter Mw"),"Mw","Zw")</f>
        <v>Zw</v>
      </c>
      <c r="AU82" s="148"/>
      <c r="AV82" s="149" t="s">
        <v>5</v>
      </c>
      <c r="AW82" s="146"/>
      <c r="AX82" s="147" t="s">
        <v>6</v>
      </c>
      <c r="AY82" s="146"/>
      <c r="AZ82" s="145" t="s">
        <v>7</v>
      </c>
      <c r="BA82" s="146"/>
      <c r="BC82" s="133" t="s">
        <v>262</v>
      </c>
      <c r="BD82" s="134"/>
    </row>
    <row r="83" spans="1:56" x14ac:dyDescent="0.2">
      <c r="A83" s="44" t="s">
        <v>10</v>
      </c>
      <c r="B83" s="47" t="s">
        <v>28</v>
      </c>
      <c r="C83" s="43"/>
      <c r="D83" s="16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56.32</v>
      </c>
      <c r="E83" s="164"/>
      <c r="F83" s="163">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61.019999999999996</v>
      </c>
      <c r="G83" s="164"/>
      <c r="H83" s="163">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65.710000000000008</v>
      </c>
      <c r="I83" s="164"/>
      <c r="J83" s="167"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70.400000000000006</v>
      </c>
      <c r="K83" s="164"/>
      <c r="L83" s="163">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75.09</v>
      </c>
      <c r="M83" s="164"/>
      <c r="N83" s="163">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79.78</v>
      </c>
      <c r="O83" s="164"/>
      <c r="P83" s="163">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84.48</v>
      </c>
      <c r="Q83" s="164"/>
      <c r="R83" s="41"/>
      <c r="S83" s="44" t="s">
        <v>10</v>
      </c>
      <c r="T83" s="47" t="s">
        <v>28</v>
      </c>
      <c r="U83" s="43"/>
      <c r="V83" s="16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110.4</v>
      </c>
      <c r="W83" s="141"/>
      <c r="X83" s="13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119.6</v>
      </c>
      <c r="Y83" s="138"/>
      <c r="Z83" s="13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128.80000000000001</v>
      </c>
      <c r="AA83" s="138"/>
      <c r="AB83" s="165"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138</v>
      </c>
      <c r="AC83" s="141"/>
      <c r="AD83" s="13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147.19999999999999</v>
      </c>
      <c r="AE83" s="138"/>
      <c r="AF83" s="137">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156.4</v>
      </c>
      <c r="AG83" s="138"/>
      <c r="AH83" s="140">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165.6</v>
      </c>
      <c r="AI83" s="141"/>
      <c r="AJ83" s="19"/>
      <c r="AK83" s="44" t="s">
        <v>10</v>
      </c>
      <c r="AL83" s="47" t="s">
        <v>28</v>
      </c>
      <c r="AM83" s="43"/>
      <c r="AN83" s="139"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38"/>
      <c r="AP83" s="137"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38"/>
      <c r="AR83" s="137"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38"/>
      <c r="AT83" s="139"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38"/>
      <c r="AV83" s="137"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38"/>
      <c r="AX83" s="137"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38"/>
      <c r="AZ83" s="137"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38"/>
      <c r="BC83" s="135"/>
      <c r="BD83" s="136"/>
    </row>
    <row r="84" spans="1:56" x14ac:dyDescent="0.2">
      <c r="A84" s="51" t="str">
        <f>IF(AND(NOT($V$4=""),OR(B84="",B84="Auswahl")),"Runden auf:","")</f>
        <v/>
      </c>
      <c r="B84" s="19" t="s">
        <v>41</v>
      </c>
      <c r="D84" s="24"/>
      <c r="E84" s="25"/>
      <c r="F84" s="24"/>
      <c r="G84" s="25"/>
      <c r="H84" s="24"/>
      <c r="I84" s="25"/>
      <c r="J84" s="24"/>
      <c r="K84" s="25"/>
      <c r="L84" s="24"/>
      <c r="M84" s="25"/>
      <c r="N84" s="24"/>
      <c r="O84" s="25"/>
      <c r="P84" s="24"/>
      <c r="Q84" s="25"/>
      <c r="R84" s="26"/>
      <c r="S84" s="51" t="str">
        <f>IF(AND(NOT($V$4=""),OR(T84="",T84="Auswahl")),"Runden auf:","")</f>
        <v/>
      </c>
      <c r="T84" s="19" t="s">
        <v>41</v>
      </c>
      <c r="V84" s="24"/>
      <c r="W84" s="25"/>
      <c r="X84" s="24"/>
      <c r="Y84" s="25"/>
      <c r="Z84" s="24"/>
      <c r="AA84" s="25"/>
      <c r="AB84" s="24"/>
      <c r="AC84" s="25"/>
      <c r="AD84" s="24"/>
      <c r="AE84" s="25"/>
      <c r="AF84" s="24"/>
      <c r="AG84" s="25"/>
      <c r="AH84" s="24"/>
      <c r="AI84" s="25"/>
      <c r="AK84" s="51" t="str">
        <f>IF(AND(NOT($V$4=""),OR(AL84="",AL84="Auswahl")),"Runden auf:","")</f>
        <v>Runden auf:</v>
      </c>
      <c r="AL84" s="19" t="s">
        <v>36</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5"/>
      <c r="BD85" s="12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5"/>
      <c r="BD86" s="12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5"/>
      <c r="BD87" s="126"/>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5"/>
      <c r="BD88" s="12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5"/>
      <c r="BD89" s="12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5"/>
      <c r="BD90" s="12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5"/>
      <c r="BD91" s="12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5"/>
      <c r="BD92" s="12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5"/>
      <c r="BD93" s="12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5"/>
      <c r="BD94" s="12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5"/>
      <c r="BD95" s="12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5"/>
      <c r="BD96" s="12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5"/>
      <c r="BD97" s="12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5"/>
      <c r="BD98" s="12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5"/>
      <c r="BD99" s="12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5"/>
      <c r="BD100" s="12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5"/>
      <c r="BD101" s="12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5"/>
      <c r="BD102" s="12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5"/>
      <c r="BD103" s="12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5"/>
      <c r="BD104" s="12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5"/>
      <c r="BD105" s="12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5"/>
      <c r="BD106" s="12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5"/>
      <c r="BD107" s="12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5"/>
      <c r="BD108" s="12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5"/>
      <c r="BD109" s="12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row r="113" spans="1:56" ht="12.75" customHeight="1" x14ac:dyDescent="0.2">
      <c r="A113" s="151" t="s">
        <v>130</v>
      </c>
      <c r="B113" s="152"/>
      <c r="C113" s="18"/>
      <c r="D113" s="168" t="s">
        <v>0</v>
      </c>
      <c r="E113" s="169"/>
      <c r="F113" s="169"/>
      <c r="G113" s="169"/>
      <c r="H113" s="169"/>
      <c r="I113" s="169"/>
      <c r="J113" s="169"/>
      <c r="K113" s="169"/>
      <c r="L113" s="169"/>
      <c r="M113" s="170"/>
      <c r="N113" s="155">
        <f>IFERROR(VLOOKUP(A113,'Qualabtoleranzen&amp;Einheiten'!$B$6:$E$200,2,FALSE),"")</f>
        <v>0.25</v>
      </c>
      <c r="O113" s="155"/>
      <c r="P113" s="155"/>
      <c r="Q113" s="156"/>
      <c r="R113" s="19"/>
      <c r="S113" s="151" t="s">
        <v>130</v>
      </c>
      <c r="T113" s="152"/>
      <c r="U113" s="18"/>
      <c r="V113" s="168" t="s">
        <v>0</v>
      </c>
      <c r="W113" s="169"/>
      <c r="X113" s="169"/>
      <c r="Y113" s="169"/>
      <c r="Z113" s="169"/>
      <c r="AA113" s="169"/>
      <c r="AB113" s="169"/>
      <c r="AC113" s="169"/>
      <c r="AD113" s="169"/>
      <c r="AE113" s="170"/>
      <c r="AF113" s="155">
        <f>IFERROR(VLOOKUP(S113,'Qualabtoleranzen&amp;Einheiten'!$B$6:$E$200,2,FALSE),"")</f>
        <v>0.25</v>
      </c>
      <c r="AG113" s="155"/>
      <c r="AH113" s="155"/>
      <c r="AI113" s="156"/>
      <c r="AK113" s="151" t="s">
        <v>9</v>
      </c>
      <c r="AL113" s="152"/>
      <c r="AM113" s="18"/>
      <c r="AN113" s="168" t="s">
        <v>0</v>
      </c>
      <c r="AO113" s="169"/>
      <c r="AP113" s="169"/>
      <c r="AQ113" s="169"/>
      <c r="AR113" s="169"/>
      <c r="AS113" s="169"/>
      <c r="AT113" s="169"/>
      <c r="AU113" s="169"/>
      <c r="AV113" s="169"/>
      <c r="AW113" s="170"/>
      <c r="AX113" s="155" t="str">
        <f>IFERROR(VLOOKUP(AK113,'Qualabtoleranzen&amp;Einheiten'!$B$6:$E$200,2,FALSE),"")</f>
        <v/>
      </c>
      <c r="AY113" s="155"/>
      <c r="AZ113" s="155"/>
      <c r="BA113" s="156"/>
    </row>
    <row r="114" spans="1:56" ht="12.75" customHeight="1" x14ac:dyDescent="0.2">
      <c r="A114" s="153"/>
      <c r="B114" s="154"/>
      <c r="C114" s="18"/>
      <c r="D114" s="168" t="s">
        <v>8</v>
      </c>
      <c r="E114" s="169"/>
      <c r="F114" s="169"/>
      <c r="G114" s="169"/>
      <c r="H114" s="169"/>
      <c r="I114" s="169"/>
      <c r="J114" s="169"/>
      <c r="K114" s="169"/>
      <c r="L114" s="169"/>
      <c r="M114" s="170"/>
      <c r="N114" s="155">
        <f>IFERROR(VLOOKUP(A113,'Qualabtoleranzen&amp;Einheiten'!$B$6:$E$200,3,FALSE),"")</f>
        <v>0.25</v>
      </c>
      <c r="O114" s="155"/>
      <c r="P114" s="155"/>
      <c r="Q114" s="156"/>
      <c r="R114" s="19"/>
      <c r="S114" s="153"/>
      <c r="T114" s="154"/>
      <c r="U114" s="18"/>
      <c r="V114" s="168" t="s">
        <v>8</v>
      </c>
      <c r="W114" s="169"/>
      <c r="X114" s="169"/>
      <c r="Y114" s="169"/>
      <c r="Z114" s="169"/>
      <c r="AA114" s="169"/>
      <c r="AB114" s="169"/>
      <c r="AC114" s="169"/>
      <c r="AD114" s="169"/>
      <c r="AE114" s="170"/>
      <c r="AF114" s="155">
        <f>IFERROR(VLOOKUP(S113,'Qualabtoleranzen&amp;Einheiten'!$B$6:$E$200,3,FALSE),"")</f>
        <v>0.25</v>
      </c>
      <c r="AG114" s="155"/>
      <c r="AH114" s="155"/>
      <c r="AI114" s="156"/>
      <c r="AK114" s="153"/>
      <c r="AL114" s="154"/>
      <c r="AM114" s="18"/>
      <c r="AN114" s="168" t="s">
        <v>8</v>
      </c>
      <c r="AO114" s="169"/>
      <c r="AP114" s="169"/>
      <c r="AQ114" s="169"/>
      <c r="AR114" s="169"/>
      <c r="AS114" s="169"/>
      <c r="AT114" s="169"/>
      <c r="AU114" s="169"/>
      <c r="AV114" s="169"/>
      <c r="AW114" s="170"/>
      <c r="AX114" s="155" t="str">
        <f>IFERROR(VLOOKUP(AK113,'Qualabtoleranzen&amp;Einheiten'!$B$6:$E$200,3,FALSE),"")</f>
        <v/>
      </c>
      <c r="AY114" s="155"/>
      <c r="AZ114" s="155"/>
      <c r="BA114" s="156"/>
    </row>
    <row r="115" spans="1:56" s="22" customFormat="1" ht="12.75" customHeight="1" x14ac:dyDescent="0.2">
      <c r="A115" s="158" t="s">
        <v>265</v>
      </c>
      <c r="B115" s="159"/>
      <c r="C115" s="18"/>
      <c r="D115" s="171" t="str">
        <f>IF(AND($V$4="Eine Vorlage zur Zielwertermittlung",NOT(L115="----------")),"neuer Zielwert",IF(NOT($V$4="Eine Vorlage zur Zielwertermittlung"),"Zielwert",""))</f>
        <v>Zielwert</v>
      </c>
      <c r="E115" s="172"/>
      <c r="F115" s="172"/>
      <c r="G115" s="172"/>
      <c r="H115" s="172"/>
      <c r="I115" s="172"/>
      <c r="J115" s="172"/>
      <c r="K115" s="173"/>
      <c r="L115" s="162">
        <v>228</v>
      </c>
      <c r="M115" s="162"/>
      <c r="N115" s="162"/>
      <c r="O115" s="142" t="str">
        <f>IFERROR(VLOOKUP(A113,'Qualabtoleranzen&amp;Einheiten'!$B$6:$E$200,4,FALSE),"Einheit")</f>
        <v>mlU/ml</v>
      </c>
      <c r="P115" s="143"/>
      <c r="Q115" s="144"/>
      <c r="R115" s="19"/>
      <c r="S115" s="158" t="s">
        <v>266</v>
      </c>
      <c r="T115" s="159"/>
      <c r="U115" s="18"/>
      <c r="V115" s="171" t="str">
        <f>IF(AND($V$4="Eine Vorlage zur Zielwertermittlung",NOT(AD115="----------")),"neuer Zielwert",IF(NOT($V$4="Eine Vorlage zur Zielwertermittlung"),"Zielwert",""))</f>
        <v>Zielwert</v>
      </c>
      <c r="W115" s="172"/>
      <c r="X115" s="172"/>
      <c r="Y115" s="172"/>
      <c r="Z115" s="172"/>
      <c r="AA115" s="172"/>
      <c r="AB115" s="172"/>
      <c r="AC115" s="173"/>
      <c r="AD115" s="162">
        <v>2027</v>
      </c>
      <c r="AE115" s="162"/>
      <c r="AF115" s="162"/>
      <c r="AG115" s="142" t="str">
        <f>IFERROR(VLOOKUP(S113,'Qualabtoleranzen&amp;Einheiten'!$B$6:$E$200,4,FALSE),"Einheit")</f>
        <v>mlU/ml</v>
      </c>
      <c r="AH115" s="143"/>
      <c r="AI115" s="144"/>
      <c r="AJ115" s="16"/>
      <c r="AK115" s="158" t="s">
        <v>30</v>
      </c>
      <c r="AL115" s="159"/>
      <c r="AM115" s="18"/>
      <c r="AN115" s="171" t="str">
        <f>IF(AND($V$4="Eine Vorlage zur Zielwertermittlung",NOT(AV115="----------")),"neuer Zielwert",IF(NOT($V$4="Eine Vorlage zur Zielwertermittlung"),"Zielwert",""))</f>
        <v>Zielwert</v>
      </c>
      <c r="AO115" s="172"/>
      <c r="AP115" s="172"/>
      <c r="AQ115" s="172"/>
      <c r="AR115" s="172"/>
      <c r="AS115" s="172"/>
      <c r="AT115" s="172"/>
      <c r="AU115" s="173"/>
      <c r="AV115" s="162" t="str" cm="1">
        <f t="array" ref="AV115">IF(NOT($V$4="Eine Vorlage zur Zielwertermittlung"),"",IF(AND(AL121:AL145="",$V$4="Eine Vorlage zur Zielwertermittlung"),"----------",ROUND(AVERAGE(AL121:AL145),IF(AL120="0 Komastellen",0,IF(AL120="1 Komastelle",1,IF(AL120="2 Komastellen",2,IF(AL120="3 Komastellen",3,1)))))))</f>
        <v/>
      </c>
      <c r="AW115" s="162"/>
      <c r="AX115" s="162"/>
      <c r="AY115" s="142" t="str">
        <f>IFERROR(VLOOKUP(AK113,'Qualabtoleranzen&amp;Einheiten'!$B$6:$E$200,4,FALSE),"Einheit")</f>
        <v>Einheit</v>
      </c>
      <c r="AZ115" s="143"/>
      <c r="BA115" s="144"/>
      <c r="BC115" s="16"/>
    </row>
    <row r="116" spans="1:56" s="22" customFormat="1" ht="12.75" customHeight="1" x14ac:dyDescent="0.2">
      <c r="A116" s="160"/>
      <c r="B116" s="161"/>
      <c r="C116" s="18"/>
      <c r="D116" s="166" t="str">
        <f>IF(L116="","","Standardabweichung")</f>
        <v>Standardabweichung</v>
      </c>
      <c r="E116" s="166"/>
      <c r="F116" s="166"/>
      <c r="G116" s="166"/>
      <c r="H116" s="166"/>
      <c r="I116" s="166"/>
      <c r="J116" s="166"/>
      <c r="K116" s="166"/>
      <c r="L116" s="150">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v>
      </c>
      <c r="M116" s="150"/>
      <c r="N116" s="150"/>
      <c r="O116" s="145" t="str">
        <f>IF(L116="","",O115)</f>
        <v>mlU/ml</v>
      </c>
      <c r="P116" s="145"/>
      <c r="Q116" s="145"/>
      <c r="R116" s="19"/>
      <c r="S116" s="160"/>
      <c r="T116" s="161"/>
      <c r="U116" s="18"/>
      <c r="V116" s="166" t="str">
        <f>IF(AD116="","","Standardabweichung")</f>
        <v>Standardabweichung</v>
      </c>
      <c r="W116" s="166"/>
      <c r="X116" s="166"/>
      <c r="Y116" s="166"/>
      <c r="Z116" s="166"/>
      <c r="AA116" s="166"/>
      <c r="AB116" s="166"/>
      <c r="AC116" s="166"/>
      <c r="AD116" s="150">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168.92</v>
      </c>
      <c r="AE116" s="150"/>
      <c r="AF116" s="150"/>
      <c r="AG116" s="145" t="str">
        <f>IF(AD116="","",AG115)</f>
        <v>mlU/ml</v>
      </c>
      <c r="AH116" s="145"/>
      <c r="AI116" s="145"/>
      <c r="AJ116" s="16"/>
      <c r="AK116" s="160"/>
      <c r="AL116" s="161"/>
      <c r="AM116" s="18"/>
      <c r="AN116" s="166" t="str">
        <f>IF(AV116="","","Standardabweichung")</f>
        <v/>
      </c>
      <c r="AO116" s="166"/>
      <c r="AP116" s="166"/>
      <c r="AQ116" s="166"/>
      <c r="AR116" s="166"/>
      <c r="AS116" s="166"/>
      <c r="AT116" s="166"/>
      <c r="AU116" s="166"/>
      <c r="AV116" s="150" t="str">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6" s="150"/>
      <c r="AX116" s="150"/>
      <c r="AY116" s="145" t="str">
        <f>IF(AV116="","",AY115)</f>
        <v/>
      </c>
      <c r="AZ116" s="145"/>
      <c r="BA116" s="145"/>
      <c r="BC116" s="16"/>
    </row>
    <row r="117" spans="1:56" ht="13.5" x14ac:dyDescent="0.25">
      <c r="A117" s="60" t="str">
        <f>IF($V$4="Eine Vorlage zur Zielwertüberwachung","Verwendeter ZW =","")</f>
        <v/>
      </c>
      <c r="B117" s="181" t="s">
        <v>36</v>
      </c>
      <c r="C117" s="181"/>
      <c r="D117" s="182" t="str">
        <f>IF(AND($V$4="Eine Vorlage zur Zielwertüberwachung",NOT(O117="")),"errechneter Mittelwert:","")</f>
        <v/>
      </c>
      <c r="E117" s="182"/>
      <c r="F117" s="182"/>
      <c r="G117" s="182"/>
      <c r="H117" s="182"/>
      <c r="I117" s="182"/>
      <c r="J117" s="182"/>
      <c r="K117" s="182"/>
      <c r="L117" s="182"/>
      <c r="M117" s="182"/>
      <c r="N117" s="182"/>
      <c r="O117" s="157" t="str" cm="1">
        <f t="array" ref="O117">IF(OR(AND(B121:B145=""),NOT($V$4="Eine Vorlage zur Zielwertüberwachung")),"",ROUND(AVERAGE(B121:B145),IF(B120="0 Komastellen",0,IF(B120="1 Komastelle",1,IF(B120="2 Komastellen",2,IF(B120="3 Komastellen",3,1))))))</f>
        <v/>
      </c>
      <c r="P117" s="157"/>
      <c r="Q117" s="157"/>
      <c r="R117" s="20"/>
      <c r="S117" s="60" t="str">
        <f>IF($V$4="Eine Vorlage zur Zielwertüberwachung","Verwendeter ZW =","")</f>
        <v/>
      </c>
      <c r="T117" s="181" t="s">
        <v>36</v>
      </c>
      <c r="U117" s="181"/>
      <c r="V117" s="182" t="str">
        <f>IF(AND($V$4="Eine Vorlage zur Zielwertüberwachung",NOT(AG117="")),"errechneter Mittelwert:","")</f>
        <v/>
      </c>
      <c r="W117" s="182"/>
      <c r="X117" s="182"/>
      <c r="Y117" s="182"/>
      <c r="Z117" s="182"/>
      <c r="AA117" s="182"/>
      <c r="AB117" s="182"/>
      <c r="AC117" s="182"/>
      <c r="AD117" s="182"/>
      <c r="AE117" s="182"/>
      <c r="AF117" s="182"/>
      <c r="AG117" s="157" t="str" cm="1">
        <f t="array" ref="AG117">IF(OR(AND(T121:T145=""),NOT($V$4="Eine Vorlage zur Zielwertüberwachung")),"",ROUND(AVERAGE(T121:T145),IF(T120="0 Komastellen",0,IF(T120="1 Komastelle",1,IF(T120="2 Komastellen",2,IF(T120="3 Komastellen",3,1))))))</f>
        <v/>
      </c>
      <c r="AH117" s="157"/>
      <c r="AI117" s="157"/>
      <c r="AK117" s="60" t="str">
        <f>IF($V$4="Eine Vorlage zur Zielwertüberwachung","Verwendeter ZW =","")</f>
        <v/>
      </c>
      <c r="AL117" s="181" t="s">
        <v>36</v>
      </c>
      <c r="AM117" s="181"/>
      <c r="AN117" s="182" t="str">
        <f>IF(AND($V$4="Eine Vorlage zur Zielwertüberwachung",NOT(AY117="")),"errechneter Mittelwert:","")</f>
        <v/>
      </c>
      <c r="AO117" s="182"/>
      <c r="AP117" s="182"/>
      <c r="AQ117" s="182"/>
      <c r="AR117" s="182"/>
      <c r="AS117" s="182"/>
      <c r="AT117" s="182"/>
      <c r="AU117" s="182"/>
      <c r="AV117" s="182"/>
      <c r="AW117" s="182"/>
      <c r="AX117" s="182"/>
      <c r="AY117" s="157" t="str" cm="1">
        <f t="array" ref="AY117">IF(OR(AND(AL121:AL145=""),NOT($V$4="Eine Vorlage zur Zielwertüberwachung")),"",ROUND(AVERAGE(AL121:AL145),IF(AL120="0 Komastellen",0,IF(AL120="1 Komastelle",1,IF(AL120="2 Komastellen",2,IF(AL120="3 Komastellen",3,1))))))</f>
        <v/>
      </c>
      <c r="AZ117" s="157"/>
      <c r="BA117" s="157"/>
    </row>
    <row r="118" spans="1:56" x14ac:dyDescent="0.2">
      <c r="A118" s="48" t="s">
        <v>1</v>
      </c>
      <c r="B118" s="42" t="str">
        <f>O115</f>
        <v>mlU/ml</v>
      </c>
      <c r="C118" s="43"/>
      <c r="D118" s="147" t="s">
        <v>2</v>
      </c>
      <c r="E118" s="148"/>
      <c r="F118" s="147" t="s">
        <v>3</v>
      </c>
      <c r="G118" s="148"/>
      <c r="H118" s="147" t="s">
        <v>4</v>
      </c>
      <c r="I118" s="148"/>
      <c r="J118" s="149" t="str">
        <f>IF(AND($V$4="Eine Vorlage zur Zielwertüberwachung",B117="errechneter Mw"),"Mw","Zw")</f>
        <v>Zw</v>
      </c>
      <c r="K118" s="148"/>
      <c r="L118" s="149" t="s">
        <v>5</v>
      </c>
      <c r="M118" s="146"/>
      <c r="N118" s="147" t="s">
        <v>6</v>
      </c>
      <c r="O118" s="146"/>
      <c r="P118" s="145" t="s">
        <v>7</v>
      </c>
      <c r="Q118" s="146"/>
      <c r="R118" s="21"/>
      <c r="S118" s="48" t="s">
        <v>1</v>
      </c>
      <c r="T118" s="42" t="str">
        <f>AG115</f>
        <v>mlU/ml</v>
      </c>
      <c r="U118" s="43"/>
      <c r="V118" s="147" t="s">
        <v>2</v>
      </c>
      <c r="W118" s="148"/>
      <c r="X118" s="147" t="s">
        <v>3</v>
      </c>
      <c r="Y118" s="148"/>
      <c r="Z118" s="147" t="s">
        <v>4</v>
      </c>
      <c r="AA118" s="148"/>
      <c r="AB118" s="149" t="str">
        <f>IF(AND($V$4="Eine Vorlage zur Zielwertüberwachung",T117="errechneter Mw"),"Mw","Zw")</f>
        <v>Zw</v>
      </c>
      <c r="AC118" s="148"/>
      <c r="AD118" s="149" t="s">
        <v>5</v>
      </c>
      <c r="AE118" s="146"/>
      <c r="AF118" s="147" t="s">
        <v>6</v>
      </c>
      <c r="AG118" s="146"/>
      <c r="AH118" s="145" t="s">
        <v>7</v>
      </c>
      <c r="AI118" s="146"/>
      <c r="AJ118" s="19"/>
      <c r="AK118" s="48" t="s">
        <v>1</v>
      </c>
      <c r="AL118" s="42" t="str">
        <f>AY115</f>
        <v>Einheit</v>
      </c>
      <c r="AM118" s="43"/>
      <c r="AN118" s="147" t="s">
        <v>2</v>
      </c>
      <c r="AO118" s="148"/>
      <c r="AP118" s="147" t="s">
        <v>3</v>
      </c>
      <c r="AQ118" s="148"/>
      <c r="AR118" s="147" t="s">
        <v>4</v>
      </c>
      <c r="AS118" s="148"/>
      <c r="AT118" s="149" t="str">
        <f>IF(AND($V$4="Eine Vorlage zur Zielwertüberwachung",AL117="errechneter Mw"),"Mw","Zw")</f>
        <v>Zw</v>
      </c>
      <c r="AU118" s="148"/>
      <c r="AV118" s="149" t="s">
        <v>5</v>
      </c>
      <c r="AW118" s="146"/>
      <c r="AX118" s="147" t="s">
        <v>6</v>
      </c>
      <c r="AY118" s="146"/>
      <c r="AZ118" s="145" t="s">
        <v>7</v>
      </c>
      <c r="BA118" s="146"/>
      <c r="BC118" s="133" t="s">
        <v>262</v>
      </c>
      <c r="BD118" s="134"/>
    </row>
    <row r="119" spans="1:56" x14ac:dyDescent="0.2">
      <c r="A119" s="44" t="s">
        <v>10</v>
      </c>
      <c r="B119" s="47" t="s">
        <v>28</v>
      </c>
      <c r="C119" s="43"/>
      <c r="D119" s="228">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171</v>
      </c>
      <c r="E119" s="229"/>
      <c r="F119" s="230">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190</v>
      </c>
      <c r="G119" s="229"/>
      <c r="H119" s="230">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209</v>
      </c>
      <c r="I119" s="229"/>
      <c r="J119" s="228"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228</v>
      </c>
      <c r="K119" s="229"/>
      <c r="L119" s="230">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247</v>
      </c>
      <c r="M119" s="229"/>
      <c r="N119" s="230">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266</v>
      </c>
      <c r="O119" s="229"/>
      <c r="P119" s="230">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285</v>
      </c>
      <c r="Q119" s="229"/>
      <c r="R119" s="41"/>
      <c r="S119" s="44" t="s">
        <v>10</v>
      </c>
      <c r="T119" s="47" t="s">
        <v>28</v>
      </c>
      <c r="U119" s="43"/>
      <c r="V119" s="139">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1520.25</v>
      </c>
      <c r="W119" s="138"/>
      <c r="X119" s="13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1689.17</v>
      </c>
      <c r="Y119" s="138"/>
      <c r="Z119" s="13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1858.09</v>
      </c>
      <c r="AA119" s="138"/>
      <c r="AB119" s="139"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2027</v>
      </c>
      <c r="AC119" s="138"/>
      <c r="AD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2195.91</v>
      </c>
      <c r="AE119" s="138"/>
      <c r="AF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2364.83</v>
      </c>
      <c r="AG119" s="138"/>
      <c r="AH119" s="13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2533.75</v>
      </c>
      <c r="AI119" s="138"/>
      <c r="AJ119" s="19"/>
      <c r="AK119" s="44" t="s">
        <v>10</v>
      </c>
      <c r="AL119" s="47" t="s">
        <v>28</v>
      </c>
      <c r="AM119" s="43"/>
      <c r="AN119" s="139"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O119" s="138"/>
      <c r="AP119" s="137"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Q119" s="138"/>
      <c r="AR119" s="137" t="str">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S119" s="138"/>
      <c r="AT119" s="139" t="str"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
      </c>
      <c r="AU119" s="138"/>
      <c r="AV119" s="137"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W119" s="138"/>
      <c r="AX119" s="137"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AY119" s="138"/>
      <c r="AZ119" s="137" t="str">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
      </c>
      <c r="BA119" s="138"/>
      <c r="BC119" s="135"/>
      <c r="BD119" s="136"/>
    </row>
    <row r="120" spans="1:56" x14ac:dyDescent="0.2">
      <c r="A120" s="51" t="str">
        <f>IF(AND(NOT($V$4=""),OR(B120="",B120="Auswahl")),"Runden auf:","")</f>
        <v/>
      </c>
      <c r="B120" s="19" t="s">
        <v>41</v>
      </c>
      <c r="D120" s="24"/>
      <c r="E120" s="25"/>
      <c r="F120" s="24"/>
      <c r="G120" s="25"/>
      <c r="H120" s="24"/>
      <c r="I120" s="25"/>
      <c r="J120" s="24"/>
      <c r="K120" s="25"/>
      <c r="L120" s="24"/>
      <c r="M120" s="25"/>
      <c r="N120" s="24"/>
      <c r="O120" s="25"/>
      <c r="P120" s="24"/>
      <c r="Q120" s="25"/>
      <c r="R120" s="26"/>
      <c r="S120" s="51" t="str">
        <f>IF(AND(NOT($V$4=""),OR(T120="",T120="Auswahl")),"Runden auf:","")</f>
        <v/>
      </c>
      <c r="T120" s="19" t="s">
        <v>41</v>
      </c>
      <c r="V120" s="24"/>
      <c r="W120" s="25"/>
      <c r="X120" s="24"/>
      <c r="Y120" s="25"/>
      <c r="Z120" s="24"/>
      <c r="AA120" s="25"/>
      <c r="AB120" s="24"/>
      <c r="AC120" s="25"/>
      <c r="AD120" s="24"/>
      <c r="AE120" s="25"/>
      <c r="AF120" s="24"/>
      <c r="AG120" s="25"/>
      <c r="AH120" s="24"/>
      <c r="AI120" s="25"/>
      <c r="AK120" s="51" t="str">
        <f>IF(AND(NOT($V$4=""),OR(AL120="",AL120="Auswahl")),"Runden auf:","")</f>
        <v>Runden auf:</v>
      </c>
      <c r="AL120" s="19" t="s">
        <v>36</v>
      </c>
      <c r="AN120" s="24"/>
      <c r="AO120" s="25"/>
      <c r="AP120" s="24"/>
      <c r="AQ120" s="25"/>
      <c r="AR120" s="24"/>
      <c r="AS120" s="25"/>
      <c r="AT120" s="24"/>
      <c r="AU120" s="25"/>
      <c r="AV120" s="24"/>
      <c r="AW120" s="25"/>
      <c r="AX120" s="24"/>
      <c r="AY120" s="25"/>
      <c r="AZ120" s="24"/>
      <c r="BA120" s="25"/>
      <c r="BC120" s="123"/>
      <c r="BD120" s="124"/>
    </row>
    <row r="121" spans="1:56" ht="20.100000000000001" customHeight="1" x14ac:dyDescent="0.2">
      <c r="A121" s="61"/>
      <c r="B121" s="62"/>
      <c r="D121" s="28"/>
      <c r="E121" s="35"/>
      <c r="F121" s="50"/>
      <c r="G121" s="23"/>
      <c r="H121" s="50"/>
      <c r="I121" s="23"/>
      <c r="J121" s="50"/>
      <c r="K121" s="23"/>
      <c r="L121" s="23"/>
      <c r="M121" s="35"/>
      <c r="N121" s="50"/>
      <c r="O121" s="23"/>
      <c r="P121" s="50"/>
      <c r="Q121" s="31"/>
      <c r="R121" s="26"/>
      <c r="S121" s="61"/>
      <c r="T121" s="62"/>
      <c r="V121" s="28"/>
      <c r="W121" s="35"/>
      <c r="X121" s="50"/>
      <c r="Y121" s="23"/>
      <c r="Z121" s="50"/>
      <c r="AA121" s="23"/>
      <c r="AB121" s="50"/>
      <c r="AC121" s="23"/>
      <c r="AD121" s="23"/>
      <c r="AE121" s="35"/>
      <c r="AF121" s="50"/>
      <c r="AG121" s="23"/>
      <c r="AH121" s="50"/>
      <c r="AI121" s="31"/>
      <c r="AK121" s="61"/>
      <c r="AL121" s="62"/>
      <c r="AN121" s="28"/>
      <c r="AO121" s="35"/>
      <c r="AP121" s="50"/>
      <c r="AQ121" s="23"/>
      <c r="AR121" s="50"/>
      <c r="AS121" s="23"/>
      <c r="AT121" s="50"/>
      <c r="AU121" s="23"/>
      <c r="AV121" s="23"/>
      <c r="AW121" s="35"/>
      <c r="AX121" s="50"/>
      <c r="AY121" s="23"/>
      <c r="AZ121" s="50"/>
      <c r="BA121" s="31"/>
      <c r="BC121" s="125"/>
      <c r="BD121" s="126"/>
    </row>
    <row r="122" spans="1:56" ht="20.100000000000001" customHeight="1" x14ac:dyDescent="0.2">
      <c r="A122" s="45"/>
      <c r="B122" s="36"/>
      <c r="D122" s="28"/>
      <c r="E122" s="31"/>
      <c r="F122" s="28"/>
      <c r="G122" s="27"/>
      <c r="H122" s="32"/>
      <c r="I122" s="27"/>
      <c r="J122" s="32"/>
      <c r="K122" s="27"/>
      <c r="L122" s="27"/>
      <c r="M122" s="33"/>
      <c r="N122" s="32"/>
      <c r="O122" s="27"/>
      <c r="P122" s="32"/>
      <c r="Q122" s="26"/>
      <c r="R122" s="26"/>
      <c r="S122" s="45"/>
      <c r="T122" s="36"/>
      <c r="V122" s="28"/>
      <c r="W122" s="31"/>
      <c r="X122" s="28"/>
      <c r="Y122" s="27"/>
      <c r="Z122" s="32"/>
      <c r="AA122" s="27"/>
      <c r="AB122" s="32"/>
      <c r="AC122" s="27"/>
      <c r="AD122" s="27"/>
      <c r="AE122" s="33"/>
      <c r="AF122" s="32"/>
      <c r="AG122" s="27"/>
      <c r="AH122" s="32"/>
      <c r="AI122" s="26"/>
      <c r="AK122" s="45"/>
      <c r="AL122" s="36"/>
      <c r="AN122" s="28"/>
      <c r="AO122" s="31"/>
      <c r="AP122" s="28"/>
      <c r="AQ122" s="27"/>
      <c r="AR122" s="32"/>
      <c r="AS122" s="27"/>
      <c r="AT122" s="32"/>
      <c r="AU122" s="27"/>
      <c r="AV122" s="27"/>
      <c r="AW122" s="33"/>
      <c r="AX122" s="32"/>
      <c r="AY122" s="27"/>
      <c r="AZ122" s="32"/>
      <c r="BA122" s="26"/>
      <c r="BC122" s="125"/>
      <c r="BD122" s="126"/>
    </row>
    <row r="123" spans="1:56" ht="20.100000000000001" customHeight="1" x14ac:dyDescent="0.2">
      <c r="A123" s="46"/>
      <c r="B123" s="36"/>
      <c r="D123" s="28"/>
      <c r="E123" s="29"/>
      <c r="F123" s="30"/>
      <c r="G123" s="34"/>
      <c r="H123" s="30"/>
      <c r="I123" s="34"/>
      <c r="J123" s="30"/>
      <c r="K123" s="34"/>
      <c r="L123" s="34"/>
      <c r="M123" s="29"/>
      <c r="N123" s="30"/>
      <c r="O123" s="34"/>
      <c r="P123" s="30"/>
      <c r="Q123" s="26"/>
      <c r="R123" s="26"/>
      <c r="S123" s="46"/>
      <c r="T123" s="36"/>
      <c r="V123" s="28"/>
      <c r="W123" s="29"/>
      <c r="X123" s="30"/>
      <c r="Y123" s="34"/>
      <c r="Z123" s="30"/>
      <c r="AA123" s="34"/>
      <c r="AB123" s="30"/>
      <c r="AC123" s="34"/>
      <c r="AD123" s="34"/>
      <c r="AE123" s="29"/>
      <c r="AF123" s="30"/>
      <c r="AG123" s="34"/>
      <c r="AH123" s="30"/>
      <c r="AI123" s="26"/>
      <c r="AK123" s="46"/>
      <c r="AL123" s="36"/>
      <c r="AN123" s="28"/>
      <c r="AO123" s="29"/>
      <c r="AP123" s="30"/>
      <c r="AQ123" s="34"/>
      <c r="AR123" s="30"/>
      <c r="AS123" s="34"/>
      <c r="AT123" s="30"/>
      <c r="AU123" s="34"/>
      <c r="AV123" s="34"/>
      <c r="AW123" s="29"/>
      <c r="AX123" s="30"/>
      <c r="AY123" s="34"/>
      <c r="AZ123" s="30"/>
      <c r="BA123" s="26"/>
      <c r="BC123" s="125"/>
      <c r="BD123" s="126"/>
    </row>
    <row r="124" spans="1:56" ht="20.100000000000001" customHeight="1" x14ac:dyDescent="0.2">
      <c r="A124" s="46"/>
      <c r="B124" s="36"/>
      <c r="D124" s="28"/>
      <c r="E124" s="31"/>
      <c r="F124" s="28"/>
      <c r="G124" s="26"/>
      <c r="H124" s="28"/>
      <c r="I124" s="26"/>
      <c r="J124" s="28"/>
      <c r="K124" s="26"/>
      <c r="L124" s="26"/>
      <c r="M124" s="31"/>
      <c r="N124" s="28"/>
      <c r="O124" s="26"/>
      <c r="P124" s="28"/>
      <c r="Q124" s="26"/>
      <c r="R124" s="26"/>
      <c r="S124" s="46"/>
      <c r="T124" s="36"/>
      <c r="V124" s="28"/>
      <c r="W124" s="31"/>
      <c r="X124" s="28"/>
      <c r="Y124" s="26"/>
      <c r="Z124" s="28"/>
      <c r="AA124" s="26"/>
      <c r="AB124" s="28"/>
      <c r="AC124" s="26"/>
      <c r="AD124" s="26"/>
      <c r="AE124" s="31"/>
      <c r="AF124" s="28"/>
      <c r="AG124" s="26"/>
      <c r="AH124" s="28"/>
      <c r="AI124" s="26"/>
      <c r="AK124" s="46"/>
      <c r="AL124" s="36"/>
      <c r="AN124" s="28"/>
      <c r="AO124" s="31"/>
      <c r="AP124" s="28"/>
      <c r="AQ124" s="26"/>
      <c r="AR124" s="28"/>
      <c r="AS124" s="26"/>
      <c r="AT124" s="28"/>
      <c r="AU124" s="26"/>
      <c r="AV124" s="26"/>
      <c r="AW124" s="31"/>
      <c r="AX124" s="28"/>
      <c r="AY124" s="26"/>
      <c r="AZ124" s="28"/>
      <c r="BA124" s="26"/>
      <c r="BC124" s="125"/>
      <c r="BD124" s="126"/>
    </row>
    <row r="125" spans="1:56" ht="20.100000000000001" customHeight="1" x14ac:dyDescent="0.2">
      <c r="A125" s="46"/>
      <c r="B125" s="36"/>
      <c r="D125" s="28"/>
      <c r="E125" s="29"/>
      <c r="F125" s="30"/>
      <c r="G125" s="34"/>
      <c r="H125" s="30"/>
      <c r="I125" s="34"/>
      <c r="J125" s="30"/>
      <c r="K125" s="34"/>
      <c r="L125" s="34"/>
      <c r="M125" s="29"/>
      <c r="N125" s="30"/>
      <c r="O125" s="34"/>
      <c r="P125" s="30"/>
      <c r="Q125" s="26"/>
      <c r="R125" s="26"/>
      <c r="S125" s="46"/>
      <c r="T125" s="36"/>
      <c r="V125" s="28"/>
      <c r="W125" s="29"/>
      <c r="X125" s="30"/>
      <c r="Y125" s="34"/>
      <c r="Z125" s="30"/>
      <c r="AA125" s="34"/>
      <c r="AB125" s="30"/>
      <c r="AC125" s="34"/>
      <c r="AD125" s="34"/>
      <c r="AE125" s="29"/>
      <c r="AF125" s="30"/>
      <c r="AG125" s="34"/>
      <c r="AH125" s="30"/>
      <c r="AI125" s="26"/>
      <c r="AK125" s="46"/>
      <c r="AL125" s="36"/>
      <c r="AN125" s="28"/>
      <c r="AO125" s="29"/>
      <c r="AP125" s="30"/>
      <c r="AQ125" s="34"/>
      <c r="AR125" s="30"/>
      <c r="AS125" s="34"/>
      <c r="AT125" s="30"/>
      <c r="AU125" s="34"/>
      <c r="AV125" s="34"/>
      <c r="AW125" s="29"/>
      <c r="AX125" s="30"/>
      <c r="AY125" s="34"/>
      <c r="AZ125" s="30"/>
      <c r="BA125" s="26"/>
      <c r="BC125" s="125"/>
      <c r="BD125" s="126"/>
    </row>
    <row r="126" spans="1:56" ht="20.100000000000001" customHeight="1" x14ac:dyDescent="0.2">
      <c r="A126" s="46"/>
      <c r="B126" s="36"/>
      <c r="D126" s="28"/>
      <c r="E126" s="31"/>
      <c r="F126" s="28"/>
      <c r="G126" s="26"/>
      <c r="H126" s="28"/>
      <c r="I126" s="26"/>
      <c r="J126" s="28"/>
      <c r="K126" s="26"/>
      <c r="L126" s="26"/>
      <c r="M126" s="31"/>
      <c r="N126" s="28"/>
      <c r="O126" s="26"/>
      <c r="P126" s="28"/>
      <c r="Q126" s="26"/>
      <c r="R126" s="26"/>
      <c r="S126" s="46"/>
      <c r="T126" s="36"/>
      <c r="V126" s="28"/>
      <c r="W126" s="31"/>
      <c r="X126" s="28"/>
      <c r="Y126" s="26"/>
      <c r="Z126" s="28"/>
      <c r="AA126" s="26"/>
      <c r="AB126" s="28"/>
      <c r="AC126" s="26"/>
      <c r="AD126" s="26"/>
      <c r="AE126" s="31"/>
      <c r="AF126" s="28"/>
      <c r="AG126" s="26"/>
      <c r="AH126" s="28"/>
      <c r="AI126" s="26"/>
      <c r="AK126" s="46"/>
      <c r="AL126" s="36"/>
      <c r="AN126" s="28"/>
      <c r="AO126" s="31"/>
      <c r="AP126" s="28"/>
      <c r="AQ126" s="26"/>
      <c r="AR126" s="28"/>
      <c r="AS126" s="26"/>
      <c r="AT126" s="28"/>
      <c r="AU126" s="26"/>
      <c r="AV126" s="26"/>
      <c r="AW126" s="31"/>
      <c r="AX126" s="28"/>
      <c r="AY126" s="26"/>
      <c r="AZ126" s="28"/>
      <c r="BA126" s="26"/>
      <c r="BC126" s="125"/>
      <c r="BD126" s="126"/>
    </row>
    <row r="127" spans="1:56" ht="20.100000000000001" customHeight="1" x14ac:dyDescent="0.2">
      <c r="A127" s="46"/>
      <c r="B127" s="36"/>
      <c r="D127" s="28"/>
      <c r="E127" s="29"/>
      <c r="F127" s="30"/>
      <c r="G127" s="34"/>
      <c r="H127" s="30"/>
      <c r="I127" s="34"/>
      <c r="J127" s="30"/>
      <c r="K127" s="34"/>
      <c r="L127" s="34"/>
      <c r="M127" s="29"/>
      <c r="N127" s="30"/>
      <c r="O127" s="34"/>
      <c r="P127" s="30"/>
      <c r="Q127" s="26"/>
      <c r="R127" s="26"/>
      <c r="S127" s="46"/>
      <c r="T127" s="36"/>
      <c r="V127" s="28"/>
      <c r="W127" s="29"/>
      <c r="X127" s="30"/>
      <c r="Y127" s="34"/>
      <c r="Z127" s="30"/>
      <c r="AA127" s="34"/>
      <c r="AB127" s="30"/>
      <c r="AC127" s="34"/>
      <c r="AD127" s="34"/>
      <c r="AE127" s="29"/>
      <c r="AF127" s="30"/>
      <c r="AG127" s="34"/>
      <c r="AH127" s="30"/>
      <c r="AI127" s="26"/>
      <c r="AK127" s="46"/>
      <c r="AL127" s="36"/>
      <c r="AN127" s="28"/>
      <c r="AO127" s="29"/>
      <c r="AP127" s="30"/>
      <c r="AQ127" s="34"/>
      <c r="AR127" s="30"/>
      <c r="AS127" s="34"/>
      <c r="AT127" s="30"/>
      <c r="AU127" s="34"/>
      <c r="AV127" s="34"/>
      <c r="AW127" s="29"/>
      <c r="AX127" s="30"/>
      <c r="AY127" s="34"/>
      <c r="AZ127" s="30"/>
      <c r="BA127" s="26"/>
      <c r="BC127" s="125"/>
      <c r="BD127" s="126"/>
    </row>
    <row r="128" spans="1:56" ht="20.100000000000001" customHeight="1" x14ac:dyDescent="0.2">
      <c r="A128" s="46"/>
      <c r="B128" s="36"/>
      <c r="D128" s="28"/>
      <c r="E128" s="31"/>
      <c r="F128" s="28"/>
      <c r="G128" s="26"/>
      <c r="H128" s="28"/>
      <c r="I128" s="26"/>
      <c r="J128" s="28"/>
      <c r="K128" s="26"/>
      <c r="L128" s="26"/>
      <c r="M128" s="31"/>
      <c r="N128" s="28"/>
      <c r="O128" s="26"/>
      <c r="P128" s="28"/>
      <c r="Q128" s="26"/>
      <c r="R128" s="26"/>
      <c r="S128" s="46"/>
      <c r="T128" s="36"/>
      <c r="V128" s="28"/>
      <c r="W128" s="31"/>
      <c r="X128" s="28"/>
      <c r="Y128" s="26"/>
      <c r="Z128" s="28"/>
      <c r="AA128" s="26"/>
      <c r="AB128" s="28"/>
      <c r="AC128" s="26"/>
      <c r="AD128" s="26"/>
      <c r="AE128" s="31"/>
      <c r="AF128" s="28"/>
      <c r="AG128" s="26"/>
      <c r="AH128" s="28"/>
      <c r="AI128" s="26"/>
      <c r="AK128" s="46"/>
      <c r="AL128" s="36"/>
      <c r="AN128" s="28"/>
      <c r="AO128" s="31"/>
      <c r="AP128" s="28"/>
      <c r="AQ128" s="26"/>
      <c r="AR128" s="28"/>
      <c r="AS128" s="26"/>
      <c r="AT128" s="28"/>
      <c r="AU128" s="26"/>
      <c r="AV128" s="26"/>
      <c r="AW128" s="31"/>
      <c r="AX128" s="28"/>
      <c r="AY128" s="26"/>
      <c r="AZ128" s="28"/>
      <c r="BA128" s="26"/>
      <c r="BC128" s="125"/>
      <c r="BD128" s="126"/>
    </row>
    <row r="129" spans="1:56" ht="20.100000000000001" customHeight="1" x14ac:dyDescent="0.2">
      <c r="A129" s="46"/>
      <c r="B129" s="36"/>
      <c r="D129" s="28"/>
      <c r="E129" s="29"/>
      <c r="F129" s="30"/>
      <c r="G129" s="34"/>
      <c r="H129" s="30"/>
      <c r="I129" s="34"/>
      <c r="J129" s="30"/>
      <c r="K129" s="34"/>
      <c r="L129" s="34"/>
      <c r="M129" s="29"/>
      <c r="N129" s="30"/>
      <c r="O129" s="34"/>
      <c r="P129" s="30"/>
      <c r="Q129" s="26"/>
      <c r="R129" s="26"/>
      <c r="S129" s="46"/>
      <c r="T129" s="36"/>
      <c r="V129" s="28"/>
      <c r="W129" s="29"/>
      <c r="X129" s="30"/>
      <c r="Y129" s="34"/>
      <c r="Z129" s="30"/>
      <c r="AA129" s="34"/>
      <c r="AB129" s="30"/>
      <c r="AC129" s="34"/>
      <c r="AD129" s="34"/>
      <c r="AE129" s="29"/>
      <c r="AF129" s="30"/>
      <c r="AG129" s="34"/>
      <c r="AH129" s="30"/>
      <c r="AI129" s="26"/>
      <c r="AK129" s="46"/>
      <c r="AL129" s="36"/>
      <c r="AN129" s="28"/>
      <c r="AO129" s="29"/>
      <c r="AP129" s="30"/>
      <c r="AQ129" s="34"/>
      <c r="AR129" s="30"/>
      <c r="AS129" s="34"/>
      <c r="AT129" s="30"/>
      <c r="AU129" s="34"/>
      <c r="AV129" s="34"/>
      <c r="AW129" s="29"/>
      <c r="AX129" s="30"/>
      <c r="AY129" s="34"/>
      <c r="AZ129" s="30"/>
      <c r="BA129" s="26"/>
      <c r="BC129" s="125"/>
      <c r="BD129" s="126"/>
    </row>
    <row r="130" spans="1:56" ht="20.100000000000001" customHeight="1" x14ac:dyDescent="0.2">
      <c r="A130" s="46"/>
      <c r="B130" s="36"/>
      <c r="D130" s="28"/>
      <c r="E130" s="31"/>
      <c r="F130" s="28"/>
      <c r="G130" s="26"/>
      <c r="H130" s="28"/>
      <c r="I130" s="26"/>
      <c r="J130" s="28"/>
      <c r="K130" s="26"/>
      <c r="L130" s="26"/>
      <c r="M130" s="31"/>
      <c r="N130" s="28"/>
      <c r="O130" s="26"/>
      <c r="P130" s="28"/>
      <c r="Q130" s="26"/>
      <c r="R130" s="26"/>
      <c r="S130" s="46"/>
      <c r="T130" s="36"/>
      <c r="V130" s="28"/>
      <c r="W130" s="31"/>
      <c r="X130" s="28"/>
      <c r="Y130" s="26"/>
      <c r="Z130" s="28"/>
      <c r="AA130" s="26"/>
      <c r="AB130" s="28"/>
      <c r="AC130" s="26"/>
      <c r="AD130" s="26"/>
      <c r="AE130" s="31"/>
      <c r="AF130" s="28"/>
      <c r="AG130" s="26"/>
      <c r="AH130" s="28"/>
      <c r="AI130" s="26"/>
      <c r="AK130" s="46"/>
      <c r="AL130" s="36"/>
      <c r="AN130" s="28"/>
      <c r="AO130" s="31"/>
      <c r="AP130" s="28"/>
      <c r="AQ130" s="26"/>
      <c r="AR130" s="28"/>
      <c r="AS130" s="26"/>
      <c r="AT130" s="28"/>
      <c r="AU130" s="26"/>
      <c r="AV130" s="26"/>
      <c r="AW130" s="31"/>
      <c r="AX130" s="28"/>
      <c r="AY130" s="26"/>
      <c r="AZ130" s="28"/>
      <c r="BA130" s="26"/>
      <c r="BC130" s="125"/>
      <c r="BD130" s="126"/>
    </row>
    <row r="131" spans="1:56" ht="20.100000000000001" customHeight="1" x14ac:dyDescent="0.2">
      <c r="A131" s="46"/>
      <c r="B131" s="36"/>
      <c r="D131" s="28"/>
      <c r="E131" s="29"/>
      <c r="F131" s="30"/>
      <c r="G131" s="34"/>
      <c r="H131" s="30"/>
      <c r="I131" s="34"/>
      <c r="J131" s="30"/>
      <c r="K131" s="34"/>
      <c r="L131" s="34"/>
      <c r="M131" s="29"/>
      <c r="N131" s="30"/>
      <c r="O131" s="34"/>
      <c r="P131" s="30"/>
      <c r="Q131" s="26"/>
      <c r="R131" s="26"/>
      <c r="S131" s="46"/>
      <c r="T131" s="36"/>
      <c r="V131" s="28"/>
      <c r="W131" s="29"/>
      <c r="X131" s="30"/>
      <c r="Y131" s="34"/>
      <c r="Z131" s="30"/>
      <c r="AA131" s="34"/>
      <c r="AB131" s="30"/>
      <c r="AC131" s="34"/>
      <c r="AD131" s="34"/>
      <c r="AE131" s="29"/>
      <c r="AF131" s="30"/>
      <c r="AG131" s="34"/>
      <c r="AH131" s="30"/>
      <c r="AI131" s="26"/>
      <c r="AK131" s="46"/>
      <c r="AL131" s="36"/>
      <c r="AN131" s="28"/>
      <c r="AO131" s="29"/>
      <c r="AP131" s="30"/>
      <c r="AQ131" s="34"/>
      <c r="AR131" s="30"/>
      <c r="AS131" s="34"/>
      <c r="AT131" s="30"/>
      <c r="AU131" s="34"/>
      <c r="AV131" s="34"/>
      <c r="AW131" s="29"/>
      <c r="AX131" s="30"/>
      <c r="AY131" s="34"/>
      <c r="AZ131" s="30"/>
      <c r="BA131" s="26"/>
      <c r="BC131" s="125"/>
      <c r="BD131" s="126"/>
    </row>
    <row r="132" spans="1:56" ht="20.100000000000001" customHeight="1" x14ac:dyDescent="0.2">
      <c r="A132" s="46"/>
      <c r="B132" s="36"/>
      <c r="D132" s="28"/>
      <c r="E132" s="31"/>
      <c r="F132" s="28"/>
      <c r="G132" s="26"/>
      <c r="H132" s="28"/>
      <c r="I132" s="26"/>
      <c r="J132" s="28"/>
      <c r="K132" s="26"/>
      <c r="L132" s="26"/>
      <c r="M132" s="31"/>
      <c r="N132" s="28"/>
      <c r="O132" s="26"/>
      <c r="P132" s="28"/>
      <c r="Q132" s="26"/>
      <c r="R132" s="26"/>
      <c r="S132" s="46"/>
      <c r="T132" s="36"/>
      <c r="V132" s="28"/>
      <c r="W132" s="31"/>
      <c r="X132" s="28"/>
      <c r="Y132" s="26"/>
      <c r="Z132" s="28"/>
      <c r="AA132" s="26"/>
      <c r="AB132" s="28"/>
      <c r="AC132" s="26"/>
      <c r="AD132" s="26"/>
      <c r="AE132" s="31"/>
      <c r="AF132" s="28"/>
      <c r="AG132" s="26"/>
      <c r="AH132" s="28"/>
      <c r="AI132" s="26"/>
      <c r="AK132" s="46"/>
      <c r="AL132" s="36"/>
      <c r="AN132" s="28"/>
      <c r="AO132" s="31"/>
      <c r="AP132" s="28"/>
      <c r="AQ132" s="26"/>
      <c r="AR132" s="28"/>
      <c r="AS132" s="26"/>
      <c r="AT132" s="28"/>
      <c r="AU132" s="26"/>
      <c r="AV132" s="26"/>
      <c r="AW132" s="31"/>
      <c r="AX132" s="28"/>
      <c r="AY132" s="26"/>
      <c r="AZ132" s="28"/>
      <c r="BA132" s="26"/>
      <c r="BC132" s="125"/>
      <c r="BD132" s="126"/>
    </row>
    <row r="133" spans="1:56" ht="20.100000000000001" customHeight="1" x14ac:dyDescent="0.2">
      <c r="A133" s="46"/>
      <c r="B133" s="36"/>
      <c r="D133" s="28"/>
      <c r="E133" s="29"/>
      <c r="F133" s="30"/>
      <c r="G133" s="34"/>
      <c r="H133" s="30"/>
      <c r="I133" s="34"/>
      <c r="J133" s="30"/>
      <c r="K133" s="34"/>
      <c r="L133" s="34"/>
      <c r="M133" s="29"/>
      <c r="N133" s="30"/>
      <c r="O133" s="34"/>
      <c r="P133" s="30"/>
      <c r="Q133" s="26"/>
      <c r="R133" s="26"/>
      <c r="S133" s="46"/>
      <c r="T133" s="36"/>
      <c r="V133" s="28"/>
      <c r="W133" s="29"/>
      <c r="X133" s="30"/>
      <c r="Y133" s="34"/>
      <c r="Z133" s="30"/>
      <c r="AA133" s="34"/>
      <c r="AB133" s="30"/>
      <c r="AC133" s="34"/>
      <c r="AD133" s="34"/>
      <c r="AE133" s="29"/>
      <c r="AF133" s="30"/>
      <c r="AG133" s="34"/>
      <c r="AH133" s="30"/>
      <c r="AI133" s="26"/>
      <c r="AK133" s="46"/>
      <c r="AL133" s="36"/>
      <c r="AN133" s="28"/>
      <c r="AO133" s="29"/>
      <c r="AP133" s="30"/>
      <c r="AQ133" s="34"/>
      <c r="AR133" s="30"/>
      <c r="AS133" s="34"/>
      <c r="AT133" s="30"/>
      <c r="AU133" s="34"/>
      <c r="AV133" s="34"/>
      <c r="AW133" s="29"/>
      <c r="AX133" s="30"/>
      <c r="AY133" s="34"/>
      <c r="AZ133" s="30"/>
      <c r="BA133" s="26"/>
      <c r="BC133" s="125"/>
      <c r="BD133" s="126"/>
    </row>
    <row r="134" spans="1:56" ht="20.100000000000001" customHeight="1" x14ac:dyDescent="0.2">
      <c r="A134" s="46"/>
      <c r="B134" s="36"/>
      <c r="D134" s="28"/>
      <c r="E134" s="29"/>
      <c r="F134" s="30"/>
      <c r="G134" s="34"/>
      <c r="H134" s="30"/>
      <c r="I134" s="34"/>
      <c r="J134" s="30"/>
      <c r="K134" s="34"/>
      <c r="L134" s="34"/>
      <c r="M134" s="29"/>
      <c r="N134" s="30"/>
      <c r="O134" s="34"/>
      <c r="P134" s="30"/>
      <c r="Q134" s="26"/>
      <c r="R134" s="26"/>
      <c r="S134" s="46"/>
      <c r="T134" s="36"/>
      <c r="V134" s="28"/>
      <c r="W134" s="29"/>
      <c r="X134" s="30"/>
      <c r="Y134" s="34"/>
      <c r="Z134" s="30"/>
      <c r="AA134" s="34"/>
      <c r="AB134" s="30"/>
      <c r="AC134" s="34"/>
      <c r="AD134" s="34"/>
      <c r="AE134" s="29"/>
      <c r="AF134" s="30"/>
      <c r="AG134" s="34"/>
      <c r="AH134" s="30"/>
      <c r="AI134" s="26"/>
      <c r="AK134" s="46"/>
      <c r="AL134" s="36"/>
      <c r="AN134" s="28"/>
      <c r="AO134" s="29"/>
      <c r="AP134" s="30"/>
      <c r="AQ134" s="34"/>
      <c r="AR134" s="30"/>
      <c r="AS134" s="34"/>
      <c r="AT134" s="30"/>
      <c r="AU134" s="34"/>
      <c r="AV134" s="34"/>
      <c r="AW134" s="29"/>
      <c r="AX134" s="30"/>
      <c r="AY134" s="34"/>
      <c r="AZ134" s="30"/>
      <c r="BA134" s="26"/>
      <c r="BC134" s="125"/>
      <c r="BD134" s="126"/>
    </row>
    <row r="135" spans="1:56" ht="20.100000000000001" customHeight="1" x14ac:dyDescent="0.2">
      <c r="A135" s="46"/>
      <c r="B135" s="36"/>
      <c r="D135" s="28"/>
      <c r="E135" s="31"/>
      <c r="F135" s="28"/>
      <c r="G135" s="26"/>
      <c r="H135" s="28"/>
      <c r="I135" s="26"/>
      <c r="J135" s="28"/>
      <c r="K135" s="26"/>
      <c r="L135" s="26"/>
      <c r="M135" s="31"/>
      <c r="N135" s="28"/>
      <c r="O135" s="26"/>
      <c r="P135" s="28"/>
      <c r="Q135" s="26"/>
      <c r="R135" s="26"/>
      <c r="S135" s="46"/>
      <c r="T135" s="36"/>
      <c r="V135" s="28"/>
      <c r="W135" s="31"/>
      <c r="X135" s="28"/>
      <c r="Y135" s="26"/>
      <c r="Z135" s="28"/>
      <c r="AA135" s="26"/>
      <c r="AB135" s="28"/>
      <c r="AC135" s="26"/>
      <c r="AD135" s="26"/>
      <c r="AE135" s="31"/>
      <c r="AF135" s="28"/>
      <c r="AG135" s="26"/>
      <c r="AH135" s="28"/>
      <c r="AI135" s="26"/>
      <c r="AK135" s="46"/>
      <c r="AL135" s="36"/>
      <c r="AN135" s="28"/>
      <c r="AO135" s="31"/>
      <c r="AP135" s="28"/>
      <c r="AQ135" s="26"/>
      <c r="AR135" s="28"/>
      <c r="AS135" s="26"/>
      <c r="AT135" s="28"/>
      <c r="AU135" s="26"/>
      <c r="AV135" s="26"/>
      <c r="AW135" s="31"/>
      <c r="AX135" s="28"/>
      <c r="AY135" s="26"/>
      <c r="AZ135" s="28"/>
      <c r="BA135" s="26"/>
      <c r="BC135" s="125"/>
      <c r="BD135" s="126"/>
    </row>
    <row r="136" spans="1:56" ht="20.100000000000001" customHeight="1" x14ac:dyDescent="0.2">
      <c r="A136" s="46"/>
      <c r="B136" s="36"/>
      <c r="D136" s="28"/>
      <c r="E136" s="29"/>
      <c r="F136" s="30"/>
      <c r="G136" s="34"/>
      <c r="H136" s="30"/>
      <c r="I136" s="34"/>
      <c r="J136" s="30"/>
      <c r="K136" s="34"/>
      <c r="L136" s="34"/>
      <c r="M136" s="29"/>
      <c r="N136" s="30"/>
      <c r="O136" s="34"/>
      <c r="P136" s="30"/>
      <c r="Q136" s="26"/>
      <c r="R136" s="26"/>
      <c r="S136" s="46"/>
      <c r="T136" s="36"/>
      <c r="V136" s="28"/>
      <c r="W136" s="29"/>
      <c r="X136" s="30"/>
      <c r="Y136" s="34"/>
      <c r="Z136" s="30"/>
      <c r="AA136" s="34"/>
      <c r="AB136" s="30"/>
      <c r="AC136" s="34"/>
      <c r="AD136" s="34"/>
      <c r="AE136" s="29"/>
      <c r="AF136" s="30"/>
      <c r="AG136" s="34"/>
      <c r="AH136" s="30"/>
      <c r="AI136" s="26"/>
      <c r="AK136" s="46"/>
      <c r="AL136" s="36"/>
      <c r="AN136" s="28"/>
      <c r="AO136" s="29"/>
      <c r="AP136" s="30"/>
      <c r="AQ136" s="34"/>
      <c r="AR136" s="30"/>
      <c r="AS136" s="34"/>
      <c r="AT136" s="30"/>
      <c r="AU136" s="34"/>
      <c r="AV136" s="34"/>
      <c r="AW136" s="29"/>
      <c r="AX136" s="30"/>
      <c r="AY136" s="34"/>
      <c r="AZ136" s="30"/>
      <c r="BA136" s="26"/>
      <c r="BC136" s="125"/>
      <c r="BD136" s="126"/>
    </row>
    <row r="137" spans="1:56" ht="20.100000000000001" customHeight="1" x14ac:dyDescent="0.2">
      <c r="A137" s="46"/>
      <c r="B137" s="36"/>
      <c r="D137" s="28"/>
      <c r="E137" s="29"/>
      <c r="F137" s="30"/>
      <c r="G137" s="34"/>
      <c r="H137" s="30"/>
      <c r="I137" s="34"/>
      <c r="J137" s="30"/>
      <c r="K137" s="34"/>
      <c r="L137" s="34"/>
      <c r="M137" s="29"/>
      <c r="N137" s="30"/>
      <c r="O137" s="34"/>
      <c r="P137" s="30"/>
      <c r="Q137" s="26"/>
      <c r="R137" s="26"/>
      <c r="S137" s="46"/>
      <c r="T137" s="36"/>
      <c r="V137" s="28"/>
      <c r="W137" s="29"/>
      <c r="X137" s="30"/>
      <c r="Y137" s="34"/>
      <c r="Z137" s="30"/>
      <c r="AA137" s="34"/>
      <c r="AB137" s="30"/>
      <c r="AC137" s="34"/>
      <c r="AD137" s="34"/>
      <c r="AE137" s="29"/>
      <c r="AF137" s="30"/>
      <c r="AG137" s="34"/>
      <c r="AH137" s="30"/>
      <c r="AI137" s="26"/>
      <c r="AK137" s="46"/>
      <c r="AL137" s="36"/>
      <c r="AN137" s="28"/>
      <c r="AO137" s="29"/>
      <c r="AP137" s="30"/>
      <c r="AQ137" s="34"/>
      <c r="AR137" s="30"/>
      <c r="AS137" s="34"/>
      <c r="AT137" s="30"/>
      <c r="AU137" s="34"/>
      <c r="AV137" s="34"/>
      <c r="AW137" s="29"/>
      <c r="AX137" s="30"/>
      <c r="AY137" s="34"/>
      <c r="AZ137" s="30"/>
      <c r="BA137" s="26"/>
      <c r="BC137" s="125"/>
      <c r="BD137" s="126"/>
    </row>
    <row r="138" spans="1:56" ht="20.100000000000001" customHeight="1" x14ac:dyDescent="0.2">
      <c r="A138" s="46"/>
      <c r="B138" s="36"/>
      <c r="D138" s="28"/>
      <c r="E138" s="31"/>
      <c r="F138" s="28"/>
      <c r="G138" s="26"/>
      <c r="H138" s="28"/>
      <c r="I138" s="26"/>
      <c r="J138" s="28"/>
      <c r="K138" s="26"/>
      <c r="L138" s="26"/>
      <c r="M138" s="31"/>
      <c r="N138" s="28"/>
      <c r="O138" s="26"/>
      <c r="P138" s="28"/>
      <c r="Q138" s="26"/>
      <c r="R138" s="26"/>
      <c r="S138" s="46"/>
      <c r="T138" s="36"/>
      <c r="V138" s="28"/>
      <c r="W138" s="31"/>
      <c r="X138" s="28"/>
      <c r="Y138" s="26"/>
      <c r="Z138" s="28"/>
      <c r="AA138" s="26"/>
      <c r="AB138" s="28"/>
      <c r="AC138" s="26"/>
      <c r="AD138" s="26"/>
      <c r="AE138" s="31"/>
      <c r="AF138" s="28"/>
      <c r="AG138" s="26"/>
      <c r="AH138" s="28"/>
      <c r="AI138" s="26"/>
      <c r="AK138" s="46"/>
      <c r="AL138" s="36"/>
      <c r="AN138" s="28"/>
      <c r="AO138" s="31"/>
      <c r="AP138" s="28"/>
      <c r="AQ138" s="26"/>
      <c r="AR138" s="28"/>
      <c r="AS138" s="26"/>
      <c r="AT138" s="28"/>
      <c r="AU138" s="26"/>
      <c r="AV138" s="26"/>
      <c r="AW138" s="31"/>
      <c r="AX138" s="28"/>
      <c r="AY138" s="26"/>
      <c r="AZ138" s="28"/>
      <c r="BA138" s="26"/>
      <c r="BC138" s="125"/>
      <c r="BD138" s="126"/>
    </row>
    <row r="139" spans="1:56" ht="20.100000000000001" customHeight="1" x14ac:dyDescent="0.2">
      <c r="A139" s="46"/>
      <c r="B139" s="36"/>
      <c r="D139" s="28"/>
      <c r="E139" s="29"/>
      <c r="F139" s="30"/>
      <c r="G139" s="34"/>
      <c r="H139" s="30"/>
      <c r="I139" s="34"/>
      <c r="J139" s="30"/>
      <c r="K139" s="34"/>
      <c r="L139" s="34"/>
      <c r="M139" s="29"/>
      <c r="N139" s="30"/>
      <c r="O139" s="34"/>
      <c r="P139" s="30"/>
      <c r="Q139" s="26"/>
      <c r="R139" s="26"/>
      <c r="S139" s="46"/>
      <c r="T139" s="36"/>
      <c r="V139" s="28"/>
      <c r="W139" s="29"/>
      <c r="X139" s="30"/>
      <c r="Y139" s="34"/>
      <c r="Z139" s="30"/>
      <c r="AA139" s="34"/>
      <c r="AB139" s="30"/>
      <c r="AC139" s="34"/>
      <c r="AD139" s="34"/>
      <c r="AE139" s="29"/>
      <c r="AF139" s="30"/>
      <c r="AG139" s="34"/>
      <c r="AH139" s="30"/>
      <c r="AI139" s="26"/>
      <c r="AK139" s="46"/>
      <c r="AL139" s="36"/>
      <c r="AN139" s="28"/>
      <c r="AO139" s="29"/>
      <c r="AP139" s="30"/>
      <c r="AQ139" s="34"/>
      <c r="AR139" s="30"/>
      <c r="AS139" s="34"/>
      <c r="AT139" s="30"/>
      <c r="AU139" s="34"/>
      <c r="AV139" s="34"/>
      <c r="AW139" s="29"/>
      <c r="AX139" s="30"/>
      <c r="AY139" s="34"/>
      <c r="AZ139" s="30"/>
      <c r="BA139" s="26"/>
      <c r="BC139" s="125"/>
      <c r="BD139" s="126"/>
    </row>
    <row r="140" spans="1:56" ht="20.100000000000001" customHeight="1" x14ac:dyDescent="0.2">
      <c r="A140" s="46"/>
      <c r="B140" s="36"/>
      <c r="D140" s="28"/>
      <c r="E140" s="31"/>
      <c r="F140" s="28"/>
      <c r="G140" s="26"/>
      <c r="H140" s="28"/>
      <c r="I140" s="26"/>
      <c r="J140" s="28"/>
      <c r="K140" s="26"/>
      <c r="L140" s="26"/>
      <c r="M140" s="31"/>
      <c r="N140" s="28"/>
      <c r="O140" s="26"/>
      <c r="P140" s="28"/>
      <c r="Q140" s="26"/>
      <c r="R140" s="26"/>
      <c r="S140" s="46"/>
      <c r="T140" s="36"/>
      <c r="V140" s="28"/>
      <c r="W140" s="31"/>
      <c r="X140" s="28"/>
      <c r="Y140" s="26"/>
      <c r="Z140" s="28"/>
      <c r="AA140" s="26"/>
      <c r="AB140" s="28"/>
      <c r="AC140" s="26"/>
      <c r="AD140" s="26"/>
      <c r="AE140" s="31"/>
      <c r="AF140" s="28"/>
      <c r="AG140" s="26"/>
      <c r="AH140" s="28"/>
      <c r="AI140" s="26"/>
      <c r="AK140" s="46"/>
      <c r="AL140" s="36"/>
      <c r="AN140" s="28"/>
      <c r="AO140" s="31"/>
      <c r="AP140" s="28"/>
      <c r="AQ140" s="26"/>
      <c r="AR140" s="28"/>
      <c r="AS140" s="26"/>
      <c r="AT140" s="28"/>
      <c r="AU140" s="26"/>
      <c r="AV140" s="26"/>
      <c r="AW140" s="31"/>
      <c r="AX140" s="28"/>
      <c r="AY140" s="26"/>
      <c r="AZ140" s="28"/>
      <c r="BA140" s="26"/>
      <c r="BC140" s="125"/>
      <c r="BD140" s="126"/>
    </row>
    <row r="141" spans="1:56" ht="20.100000000000001" customHeight="1" x14ac:dyDescent="0.2">
      <c r="A141" s="46"/>
      <c r="B141" s="36"/>
      <c r="D141" s="28"/>
      <c r="E141" s="29"/>
      <c r="F141" s="30"/>
      <c r="G141" s="34"/>
      <c r="H141" s="30"/>
      <c r="I141" s="34"/>
      <c r="J141" s="30"/>
      <c r="K141" s="34"/>
      <c r="L141" s="34"/>
      <c r="M141" s="29"/>
      <c r="N141" s="30"/>
      <c r="O141" s="34"/>
      <c r="P141" s="30"/>
      <c r="Q141" s="26"/>
      <c r="R141" s="26"/>
      <c r="S141" s="46"/>
      <c r="T141" s="36"/>
      <c r="V141" s="28"/>
      <c r="W141" s="29"/>
      <c r="X141" s="30"/>
      <c r="Y141" s="34"/>
      <c r="Z141" s="30"/>
      <c r="AA141" s="34"/>
      <c r="AB141" s="30"/>
      <c r="AC141" s="34"/>
      <c r="AD141" s="34"/>
      <c r="AE141" s="29"/>
      <c r="AF141" s="30"/>
      <c r="AG141" s="34"/>
      <c r="AH141" s="30"/>
      <c r="AI141" s="26"/>
      <c r="AK141" s="46"/>
      <c r="AL141" s="36"/>
      <c r="AN141" s="28"/>
      <c r="AO141" s="29"/>
      <c r="AP141" s="30"/>
      <c r="AQ141" s="34"/>
      <c r="AR141" s="30"/>
      <c r="AS141" s="34"/>
      <c r="AT141" s="30"/>
      <c r="AU141" s="34"/>
      <c r="AV141" s="34"/>
      <c r="AW141" s="29"/>
      <c r="AX141" s="30"/>
      <c r="AY141" s="34"/>
      <c r="AZ141" s="30"/>
      <c r="BA141" s="26"/>
      <c r="BC141" s="125"/>
      <c r="BD141" s="126"/>
    </row>
    <row r="142" spans="1:56" ht="20.100000000000001" customHeight="1" x14ac:dyDescent="0.2">
      <c r="A142" s="46"/>
      <c r="B142" s="36"/>
      <c r="D142" s="28"/>
      <c r="E142" s="35"/>
      <c r="F142" s="28"/>
      <c r="G142" s="26"/>
      <c r="H142" s="28"/>
      <c r="I142" s="26"/>
      <c r="J142" s="28"/>
      <c r="K142" s="26"/>
      <c r="L142" s="26"/>
      <c r="M142" s="31"/>
      <c r="N142" s="28"/>
      <c r="O142" s="26"/>
      <c r="P142" s="28"/>
      <c r="Q142" s="26"/>
      <c r="R142" s="26"/>
      <c r="S142" s="46"/>
      <c r="T142" s="36"/>
      <c r="V142" s="28"/>
      <c r="W142" s="35"/>
      <c r="X142" s="28"/>
      <c r="Y142" s="26"/>
      <c r="Z142" s="28"/>
      <c r="AA142" s="26"/>
      <c r="AB142" s="28"/>
      <c r="AC142" s="26"/>
      <c r="AD142" s="26"/>
      <c r="AE142" s="31"/>
      <c r="AF142" s="28"/>
      <c r="AG142" s="26"/>
      <c r="AH142" s="28"/>
      <c r="AI142" s="26"/>
      <c r="AK142" s="46"/>
      <c r="AL142" s="36"/>
      <c r="AN142" s="28"/>
      <c r="AO142" s="35"/>
      <c r="AP142" s="28"/>
      <c r="AQ142" s="26"/>
      <c r="AR142" s="28"/>
      <c r="AS142" s="26"/>
      <c r="AT142" s="28"/>
      <c r="AU142" s="26"/>
      <c r="AV142" s="26"/>
      <c r="AW142" s="31"/>
      <c r="AX142" s="28"/>
      <c r="AY142" s="26"/>
      <c r="AZ142" s="28"/>
      <c r="BA142" s="26"/>
      <c r="BC142" s="125"/>
      <c r="BD142" s="126"/>
    </row>
    <row r="143" spans="1:56" ht="20.100000000000001" customHeight="1" x14ac:dyDescent="0.2">
      <c r="A143" s="46"/>
      <c r="B143" s="36"/>
      <c r="D143" s="28"/>
      <c r="E143" s="31"/>
      <c r="F143" s="30"/>
      <c r="G143" s="34"/>
      <c r="H143" s="30"/>
      <c r="I143" s="34"/>
      <c r="J143" s="30"/>
      <c r="K143" s="34"/>
      <c r="L143" s="34"/>
      <c r="M143" s="29"/>
      <c r="N143" s="30"/>
      <c r="O143" s="34"/>
      <c r="P143" s="30"/>
      <c r="Q143" s="26"/>
      <c r="R143" s="26"/>
      <c r="S143" s="46"/>
      <c r="T143" s="36"/>
      <c r="V143" s="28"/>
      <c r="W143" s="31"/>
      <c r="X143" s="30"/>
      <c r="Y143" s="34"/>
      <c r="Z143" s="30"/>
      <c r="AA143" s="34"/>
      <c r="AB143" s="30"/>
      <c r="AC143" s="34"/>
      <c r="AD143" s="34"/>
      <c r="AE143" s="29"/>
      <c r="AF143" s="30"/>
      <c r="AG143" s="34"/>
      <c r="AH143" s="30"/>
      <c r="AI143" s="26"/>
      <c r="AK143" s="46"/>
      <c r="AL143" s="36"/>
      <c r="AN143" s="28"/>
      <c r="AO143" s="31"/>
      <c r="AP143" s="30"/>
      <c r="AQ143" s="34"/>
      <c r="AR143" s="30"/>
      <c r="AS143" s="34"/>
      <c r="AT143" s="30"/>
      <c r="AU143" s="34"/>
      <c r="AV143" s="34"/>
      <c r="AW143" s="29"/>
      <c r="AX143" s="30"/>
      <c r="AY143" s="34"/>
      <c r="AZ143" s="30"/>
      <c r="BA143" s="26"/>
      <c r="BC143" s="125"/>
      <c r="BD143" s="126"/>
    </row>
    <row r="144" spans="1:56" ht="20.100000000000001" customHeight="1" x14ac:dyDescent="0.2">
      <c r="A144" s="46"/>
      <c r="B144" s="36"/>
      <c r="D144" s="28"/>
      <c r="E144" s="33"/>
      <c r="F144" s="28"/>
      <c r="G144" s="26"/>
      <c r="H144" s="28"/>
      <c r="I144" s="26"/>
      <c r="J144" s="28"/>
      <c r="K144" s="26"/>
      <c r="L144" s="26"/>
      <c r="M144" s="31"/>
      <c r="N144" s="28"/>
      <c r="O144" s="26"/>
      <c r="P144" s="28"/>
      <c r="Q144" s="26"/>
      <c r="R144" s="26"/>
      <c r="S144" s="46"/>
      <c r="T144" s="36"/>
      <c r="V144" s="28"/>
      <c r="W144" s="33"/>
      <c r="X144" s="28"/>
      <c r="Y144" s="26"/>
      <c r="Z144" s="28"/>
      <c r="AA144" s="26"/>
      <c r="AB144" s="28"/>
      <c r="AC144" s="26"/>
      <c r="AD144" s="26"/>
      <c r="AE144" s="31"/>
      <c r="AF144" s="28"/>
      <c r="AG144" s="26"/>
      <c r="AH144" s="28"/>
      <c r="AI144" s="26"/>
      <c r="AK144" s="46"/>
      <c r="AL144" s="36"/>
      <c r="AN144" s="28"/>
      <c r="AO144" s="33"/>
      <c r="AP144" s="28"/>
      <c r="AQ144" s="26"/>
      <c r="AR144" s="28"/>
      <c r="AS144" s="26"/>
      <c r="AT144" s="28"/>
      <c r="AU144" s="26"/>
      <c r="AV144" s="26"/>
      <c r="AW144" s="31"/>
      <c r="AX144" s="28"/>
      <c r="AY144" s="26"/>
      <c r="AZ144" s="28"/>
      <c r="BA144" s="26"/>
      <c r="BC144" s="125"/>
      <c r="BD144" s="126"/>
    </row>
    <row r="145" spans="1:56" ht="20.100000000000001" customHeight="1" x14ac:dyDescent="0.2">
      <c r="A145" s="46"/>
      <c r="B145" s="36"/>
      <c r="D145" s="28"/>
      <c r="E145" s="29"/>
      <c r="F145" s="30"/>
      <c r="G145" s="34"/>
      <c r="H145" s="30"/>
      <c r="I145" s="34"/>
      <c r="J145" s="30"/>
      <c r="K145" s="34"/>
      <c r="L145" s="34"/>
      <c r="M145" s="29"/>
      <c r="N145" s="30"/>
      <c r="O145" s="34"/>
      <c r="P145" s="30"/>
      <c r="Q145" s="26"/>
      <c r="R145" s="26"/>
      <c r="S145" s="46"/>
      <c r="T145" s="36"/>
      <c r="V145" s="28"/>
      <c r="W145" s="29"/>
      <c r="X145" s="30"/>
      <c r="Y145" s="34"/>
      <c r="Z145" s="30"/>
      <c r="AA145" s="34"/>
      <c r="AB145" s="30"/>
      <c r="AC145" s="34"/>
      <c r="AD145" s="34"/>
      <c r="AE145" s="29"/>
      <c r="AF145" s="30"/>
      <c r="AG145" s="34"/>
      <c r="AH145" s="30"/>
      <c r="AI145" s="26"/>
      <c r="AK145" s="46"/>
      <c r="AL145" s="36"/>
      <c r="AN145" s="28"/>
      <c r="AO145" s="29"/>
      <c r="AP145" s="30"/>
      <c r="AQ145" s="34"/>
      <c r="AR145" s="30"/>
      <c r="AS145" s="34"/>
      <c r="AT145" s="30"/>
      <c r="AU145" s="34"/>
      <c r="AV145" s="34"/>
      <c r="AW145" s="29"/>
      <c r="AX145" s="30"/>
      <c r="AY145" s="34"/>
      <c r="AZ145" s="30"/>
      <c r="BA145" s="26"/>
      <c r="BC145" s="125"/>
      <c r="BD145" s="126"/>
    </row>
    <row r="146" spans="1:56" ht="7.5" customHeight="1" x14ac:dyDescent="0.2">
      <c r="D146" s="26"/>
      <c r="E146" s="26"/>
      <c r="F146" s="26"/>
      <c r="G146" s="26"/>
      <c r="H146" s="26"/>
      <c r="I146" s="26"/>
      <c r="J146" s="26"/>
      <c r="K146" s="26"/>
      <c r="L146" s="26"/>
      <c r="M146" s="26"/>
      <c r="N146" s="26"/>
      <c r="O146" s="26"/>
      <c r="P146" s="26"/>
      <c r="Q146" s="26"/>
      <c r="R146" s="26"/>
      <c r="V146" s="26"/>
      <c r="W146" s="26"/>
      <c r="X146" s="26"/>
      <c r="Y146" s="26"/>
      <c r="Z146" s="26"/>
      <c r="AA146" s="26"/>
      <c r="AB146" s="26"/>
      <c r="AC146" s="26"/>
      <c r="AD146" s="26"/>
      <c r="AE146" s="26"/>
      <c r="AF146" s="26"/>
      <c r="AG146" s="26"/>
      <c r="AH146" s="26"/>
      <c r="AI146" s="26"/>
      <c r="AO146" s="26"/>
      <c r="AP146" s="26"/>
      <c r="AQ146" s="26"/>
      <c r="AR146" s="26"/>
      <c r="AS146" s="37"/>
      <c r="AT146" s="38"/>
      <c r="AU146" s="38"/>
      <c r="AV146" s="38"/>
      <c r="AW146" s="38"/>
      <c r="AX146" s="38"/>
      <c r="AY146" s="38"/>
      <c r="AZ146" s="38"/>
      <c r="BA146" s="38"/>
      <c r="BB146" s="20"/>
    </row>
    <row r="147" spans="1:56" ht="7.5" customHeight="1" x14ac:dyDescent="0.2">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row>
    <row r="148" spans="1:56" ht="8.25" customHeight="1" x14ac:dyDescent="0.2"/>
  </sheetData>
  <sheetProtection algorithmName="SHA-512" hashValue="th0dd4iRG4AKivcvObyBYKjFMQdC0EL2RysB1BHXzHfPNZFsBI3HWcqz7Na4ZCCBbhtX11URBrpNzmp2q7vvuA==" saltValue="OQin78YILY8F9GpUEdOQ2Q==" spinCount="100000" sheet="1" objects="1" scenarios="1" selectLockedCells="1"/>
  <mergeCells count="462">
    <mergeCell ref="V44:AC44"/>
    <mergeCell ref="B81:C81"/>
    <mergeCell ref="D81:N81"/>
    <mergeCell ref="O81:Q81"/>
    <mergeCell ref="T81:U81"/>
    <mergeCell ref="V81:AF81"/>
    <mergeCell ref="A79:B80"/>
    <mergeCell ref="L79:N79"/>
    <mergeCell ref="O79:Q79"/>
    <mergeCell ref="S79:T80"/>
    <mergeCell ref="AD79:AF79"/>
    <mergeCell ref="AG81:AI81"/>
    <mergeCell ref="AL81:AM81"/>
    <mergeCell ref="AN81:AX81"/>
    <mergeCell ref="B117:C117"/>
    <mergeCell ref="D117:N117"/>
    <mergeCell ref="O117:Q117"/>
    <mergeCell ref="T117:U117"/>
    <mergeCell ref="V117:AF117"/>
    <mergeCell ref="AG117:AI117"/>
    <mergeCell ref="AL117:AM117"/>
    <mergeCell ref="AN117:AX117"/>
    <mergeCell ref="AT82:AU82"/>
    <mergeCell ref="J82:K82"/>
    <mergeCell ref="L82:M82"/>
    <mergeCell ref="D83:E83"/>
    <mergeCell ref="F83:G83"/>
    <mergeCell ref="H83:I83"/>
    <mergeCell ref="AY117:BA117"/>
    <mergeCell ref="D10:E10"/>
    <mergeCell ref="L10:M10"/>
    <mergeCell ref="H11:I11"/>
    <mergeCell ref="D11:E11"/>
    <mergeCell ref="F10:G10"/>
    <mergeCell ref="F11:G11"/>
    <mergeCell ref="AX41:BA41"/>
    <mergeCell ref="AX42:BA42"/>
    <mergeCell ref="AN115:AU115"/>
    <mergeCell ref="AN116:AU116"/>
    <mergeCell ref="AV115:AX115"/>
    <mergeCell ref="AH46:AI46"/>
    <mergeCell ref="AN46:AO46"/>
    <mergeCell ref="N46:O46"/>
    <mergeCell ref="P46:Q46"/>
    <mergeCell ref="V46:W46"/>
    <mergeCell ref="X46:Y46"/>
    <mergeCell ref="Z46:AA46"/>
    <mergeCell ref="V79:AC79"/>
    <mergeCell ref="V80:AC80"/>
    <mergeCell ref="AD80:AF80"/>
    <mergeCell ref="AN78:AW78"/>
    <mergeCell ref="AN77:AW77"/>
    <mergeCell ref="AM4:BC4"/>
    <mergeCell ref="B45:C45"/>
    <mergeCell ref="D45:N45"/>
    <mergeCell ref="O45:Q45"/>
    <mergeCell ref="T45:U45"/>
    <mergeCell ref="V45:AF45"/>
    <mergeCell ref="AG45:AI45"/>
    <mergeCell ref="AL45:AM45"/>
    <mergeCell ref="AN45:AX45"/>
    <mergeCell ref="AY45:BA45"/>
    <mergeCell ref="N42:Q42"/>
    <mergeCell ref="AF42:AI42"/>
    <mergeCell ref="D9:N9"/>
    <mergeCell ref="D44:K44"/>
    <mergeCell ref="L44:N44"/>
    <mergeCell ref="O9:Q9"/>
    <mergeCell ref="X11:Y11"/>
    <mergeCell ref="Z11:AA11"/>
    <mergeCell ref="AB11:AC11"/>
    <mergeCell ref="V11:W11"/>
    <mergeCell ref="N11:O11"/>
    <mergeCell ref="P11:Q11"/>
    <mergeCell ref="AX5:BA5"/>
    <mergeCell ref="AX6:BA6"/>
    <mergeCell ref="D119:E119"/>
    <mergeCell ref="F119:G119"/>
    <mergeCell ref="H119:I119"/>
    <mergeCell ref="J119:K119"/>
    <mergeCell ref="L119:M119"/>
    <mergeCell ref="N119:O119"/>
    <mergeCell ref="B9:C9"/>
    <mergeCell ref="AL9:AM9"/>
    <mergeCell ref="AN9:AX9"/>
    <mergeCell ref="D82:E82"/>
    <mergeCell ref="F82:G82"/>
    <mergeCell ref="H82:I82"/>
    <mergeCell ref="L115:N115"/>
    <mergeCell ref="D78:M78"/>
    <mergeCell ref="D118:E118"/>
    <mergeCell ref="F118:G118"/>
    <mergeCell ref="H118:I118"/>
    <mergeCell ref="J118:K118"/>
    <mergeCell ref="D77:M77"/>
    <mergeCell ref="D79:K79"/>
    <mergeCell ref="D80:K80"/>
    <mergeCell ref="L80:N80"/>
    <mergeCell ref="V78:AE78"/>
    <mergeCell ref="V77:AE77"/>
    <mergeCell ref="AN79:AU79"/>
    <mergeCell ref="AN114:AW114"/>
    <mergeCell ref="AN113:AW113"/>
    <mergeCell ref="V114:AE114"/>
    <mergeCell ref="V113:AE113"/>
    <mergeCell ref="AV8:AX8"/>
    <mergeCell ref="AN5:AW5"/>
    <mergeCell ref="AN6:AW6"/>
    <mergeCell ref="H46:I46"/>
    <mergeCell ref="J46:K46"/>
    <mergeCell ref="L46:M46"/>
    <mergeCell ref="AD46:AE46"/>
    <mergeCell ref="AF46:AG46"/>
    <mergeCell ref="AN43:AU43"/>
    <mergeCell ref="AN44:AU44"/>
    <mergeCell ref="H10:I10"/>
    <mergeCell ref="J10:K10"/>
    <mergeCell ref="J11:K11"/>
    <mergeCell ref="L11:M11"/>
    <mergeCell ref="N10:O10"/>
    <mergeCell ref="AD11:AE11"/>
    <mergeCell ref="S43:T44"/>
    <mergeCell ref="AD43:AF43"/>
    <mergeCell ref="AK41:AL42"/>
    <mergeCell ref="AY7:BA7"/>
    <mergeCell ref="AY8:BA8"/>
    <mergeCell ref="AV11:AW11"/>
    <mergeCell ref="AX11:AY11"/>
    <mergeCell ref="AZ11:BA11"/>
    <mergeCell ref="AN11:AO11"/>
    <mergeCell ref="AP11:AQ11"/>
    <mergeCell ref="AN10:AO10"/>
    <mergeCell ref="AP10:AQ10"/>
    <mergeCell ref="AY9:BA9"/>
    <mergeCell ref="AV7:AX7"/>
    <mergeCell ref="AV10:AW10"/>
    <mergeCell ref="AX10:AY10"/>
    <mergeCell ref="AZ10:BA10"/>
    <mergeCell ref="AR11:AS11"/>
    <mergeCell ref="AF11:AG11"/>
    <mergeCell ref="AH11:AI11"/>
    <mergeCell ref="AT10:AU10"/>
    <mergeCell ref="AT11:AU11"/>
    <mergeCell ref="AN7:AU7"/>
    <mergeCell ref="AN8:AU8"/>
    <mergeCell ref="T9:U9"/>
    <mergeCell ref="V9:AF9"/>
    <mergeCell ref="AG9:AI9"/>
    <mergeCell ref="AK5:AL6"/>
    <mergeCell ref="A5:B6"/>
    <mergeCell ref="S5:T6"/>
    <mergeCell ref="V5:AE5"/>
    <mergeCell ref="V6:AE6"/>
    <mergeCell ref="V4:AK4"/>
    <mergeCell ref="A4:U4"/>
    <mergeCell ref="N5:Q5"/>
    <mergeCell ref="N6:Q6"/>
    <mergeCell ref="A1:B2"/>
    <mergeCell ref="A3:B3"/>
    <mergeCell ref="C3:Q3"/>
    <mergeCell ref="T3:AE3"/>
    <mergeCell ref="AF3:AJ3"/>
    <mergeCell ref="D5:M5"/>
    <mergeCell ref="D6:M6"/>
    <mergeCell ref="AF5:AI5"/>
    <mergeCell ref="AF6:AI6"/>
    <mergeCell ref="L7:N7"/>
    <mergeCell ref="AD7:AF7"/>
    <mergeCell ref="A7:B8"/>
    <mergeCell ref="AR10:AS10"/>
    <mergeCell ref="AD10:AE10"/>
    <mergeCell ref="AF10:AG10"/>
    <mergeCell ref="AH10:AI10"/>
    <mergeCell ref="V10:W10"/>
    <mergeCell ref="X10:Y10"/>
    <mergeCell ref="Z10:AA10"/>
    <mergeCell ref="AB10:AC10"/>
    <mergeCell ref="D7:K7"/>
    <mergeCell ref="D8:K8"/>
    <mergeCell ref="L8:N8"/>
    <mergeCell ref="V7:AC7"/>
    <mergeCell ref="V8:AC8"/>
    <mergeCell ref="AD8:AF8"/>
    <mergeCell ref="P10:Q10"/>
    <mergeCell ref="AK7:AL8"/>
    <mergeCell ref="O8:Q8"/>
    <mergeCell ref="AG8:AI8"/>
    <mergeCell ref="S7:T8"/>
    <mergeCell ref="O7:Q7"/>
    <mergeCell ref="AG7:AI7"/>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N42:AW42"/>
    <mergeCell ref="AN41:AW41"/>
    <mergeCell ref="AD44:AF44"/>
    <mergeCell ref="A43:B44"/>
    <mergeCell ref="L43:N43"/>
    <mergeCell ref="O43:Q43"/>
    <mergeCell ref="V41:AE41"/>
    <mergeCell ref="V42:AE42"/>
    <mergeCell ref="V43:AC43"/>
    <mergeCell ref="AV44:AX44"/>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D46:E46"/>
    <mergeCell ref="F46:G46"/>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Y81:BA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J83:K83"/>
    <mergeCell ref="D114:M114"/>
    <mergeCell ref="D113:M113"/>
    <mergeCell ref="D115:K115"/>
    <mergeCell ref="V115:AC115"/>
    <mergeCell ref="V116:AC116"/>
    <mergeCell ref="AD116:AF116"/>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P119:Q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AZ119:BA119"/>
    <mergeCell ref="AP119:AQ119"/>
    <mergeCell ref="AR119:AS119"/>
    <mergeCell ref="AT119:AU119"/>
    <mergeCell ref="AV119:AW119"/>
    <mergeCell ref="AX119:AY119"/>
    <mergeCell ref="V119:W119"/>
    <mergeCell ref="X119:Y119"/>
    <mergeCell ref="Z119:AA119"/>
    <mergeCell ref="AB119:AC119"/>
    <mergeCell ref="AD119:AE119"/>
    <mergeCell ref="AF119:AG119"/>
    <mergeCell ref="AH119:AI119"/>
    <mergeCell ref="AN119:AO119"/>
    <mergeCell ref="BC10:BD11"/>
    <mergeCell ref="BC13:BD13"/>
    <mergeCell ref="BC14:BD14"/>
    <mergeCell ref="BC15:BD15"/>
    <mergeCell ref="BC16:BD16"/>
    <mergeCell ref="BC17:BD17"/>
    <mergeCell ref="BC18:BD18"/>
    <mergeCell ref="BC19:BD19"/>
    <mergeCell ref="BC20:BD20"/>
    <mergeCell ref="BC21:BD21"/>
    <mergeCell ref="BC22:BD22"/>
    <mergeCell ref="BC23:BD23"/>
    <mergeCell ref="BC24:BD24"/>
    <mergeCell ref="BC25:BD25"/>
    <mergeCell ref="BC26:BD26"/>
    <mergeCell ref="BC27:BD27"/>
    <mergeCell ref="BC28:BD28"/>
    <mergeCell ref="BC29:BD29"/>
    <mergeCell ref="BC30:BD30"/>
    <mergeCell ref="BC31:BD31"/>
    <mergeCell ref="BC32:BD32"/>
    <mergeCell ref="BC33:BD33"/>
    <mergeCell ref="BC34:BD34"/>
    <mergeCell ref="BC35:BD35"/>
    <mergeCell ref="BC36:BD36"/>
    <mergeCell ref="BC37:BD37"/>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94:BD94"/>
    <mergeCell ref="BC95:BD95"/>
    <mergeCell ref="BC96:BD96"/>
    <mergeCell ref="BC97:BD97"/>
    <mergeCell ref="BC98:BD98"/>
    <mergeCell ref="BC99:BD99"/>
    <mergeCell ref="BC100:BD100"/>
    <mergeCell ref="BC101:BD101"/>
    <mergeCell ref="BC102:BD102"/>
    <mergeCell ref="BC103:BD103"/>
    <mergeCell ref="BC131:BD131"/>
    <mergeCell ref="BC104:BD104"/>
    <mergeCell ref="BC105:BD105"/>
    <mergeCell ref="BC106:BD106"/>
    <mergeCell ref="BC107:BD107"/>
    <mergeCell ref="BC108:BD108"/>
    <mergeCell ref="BC109:BD109"/>
    <mergeCell ref="BC118:BD119"/>
    <mergeCell ref="BC121:BD121"/>
    <mergeCell ref="BC122:BD122"/>
    <mergeCell ref="BC141:BD141"/>
    <mergeCell ref="BC142:BD142"/>
    <mergeCell ref="BC143:BD143"/>
    <mergeCell ref="BC144:BD144"/>
    <mergeCell ref="BC145:BD145"/>
    <mergeCell ref="C1:AU2"/>
    <mergeCell ref="AK3:AU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s>
  <phoneticPr fontId="5" type="noConversion"/>
  <conditionalFormatting sqref="A4 AM4">
    <cfRule type="expression" dxfId="392" priority="1793">
      <formula>NOT($V$4="")</formula>
    </cfRule>
  </conditionalFormatting>
  <conditionalFormatting sqref="A9">
    <cfRule type="expression" dxfId="391" priority="1162">
      <formula>AND(B9="eingetragener Zw",$V$4="Eine Vorlage zur Zielwertüberwachung")</formula>
    </cfRule>
    <cfRule type="expression" dxfId="390" priority="1164">
      <formula>AND(B9="errechneter Mw",$V$4="Eine Vorlage zur Zielwertüberwachung")</formula>
    </cfRule>
  </conditionalFormatting>
  <conditionalFormatting sqref="A45">
    <cfRule type="expression" dxfId="389" priority="971">
      <formula>AND(B45="eingetragener Zw",$V$4="Eine Vorlage zur Zielwertüberwachung")</formula>
    </cfRule>
    <cfRule type="expression" dxfId="388" priority="973">
      <formula>AND(B45="errechneter Mw",$V$4="Eine Vorlage zur Zielwertüberwachung")</formula>
    </cfRule>
  </conditionalFormatting>
  <conditionalFormatting sqref="A81">
    <cfRule type="expression" dxfId="387" priority="878">
      <formula>AND(B81="eingetragener Zw",$V$4="Eine Vorlage zur Zielwertüberwachung")</formula>
    </cfRule>
    <cfRule type="expression" dxfId="386" priority="880">
      <formula>AND(B81="errechneter Mw",$V$4="Eine Vorlage zur Zielwertüberwachung")</formula>
    </cfRule>
  </conditionalFormatting>
  <conditionalFormatting sqref="A117">
    <cfRule type="expression" dxfId="385" priority="785">
      <formula>AND(B117="eingetragener Zw",$V$4="Eine Vorlage zur Zielwertüberwachung")</formula>
    </cfRule>
    <cfRule type="expression" dxfId="384" priority="787">
      <formula>AND(B117="errechneter Mw",$V$4="Eine Vorlage zur Zielwertüberwachung")</formula>
    </cfRule>
  </conditionalFormatting>
  <conditionalFormatting sqref="A5:B6">
    <cfRule type="expression" dxfId="383" priority="1167">
      <formula>AND(OR(NOT($C$1=""),NOT($C$3=""),NOT($T$3=""),NOT($AK$3="")),OR(A5="",A5="Test"))</formula>
    </cfRule>
  </conditionalFormatting>
  <conditionalFormatting sqref="A41:R73 BC5:BC10 BC12:BC45 BC74:BC81 BC110:BC117 BC146:BC354">
    <cfRule type="expression" dxfId="382" priority="962">
      <formula>$V$4=""</formula>
    </cfRule>
  </conditionalFormatting>
  <conditionalFormatting sqref="A5:BB40">
    <cfRule type="expression" dxfId="381" priority="993">
      <formula>$V$4=""</formula>
    </cfRule>
  </conditionalFormatting>
  <conditionalFormatting sqref="A74:BB148">
    <cfRule type="expression" dxfId="380" priority="6">
      <formula>$V$4=""</formula>
    </cfRule>
  </conditionalFormatting>
  <conditionalFormatting sqref="A3:AK3 A1:C1 A2:B2 AV1:BC3">
    <cfRule type="expression" dxfId="379" priority="1187">
      <formula>$V$4=""</formula>
    </cfRule>
  </conditionalFormatting>
  <conditionalFormatting sqref="B9">
    <cfRule type="expression" dxfId="378" priority="1161">
      <formula>$V$4="Eine Vorlage zur Zielwertüberwachung"</formula>
    </cfRule>
  </conditionalFormatting>
  <conditionalFormatting sqref="B12">
    <cfRule type="expression" dxfId="377" priority="1165">
      <formula>OR($V$4="",NOT(B12="Auswahl"))</formula>
    </cfRule>
    <cfRule type="expression" dxfId="376" priority="1788">
      <formula>AND(NOT(A5=""),NOT(A5="Test"),OR(B12="",B12="Auswahl"))</formula>
    </cfRule>
  </conditionalFormatting>
  <conditionalFormatting sqref="B13:B37">
    <cfRule type="expression" dxfId="375" priority="1181">
      <formula>AND(L$7="----------",NOT(A$5=""),NOT(A$5="Test"))</formula>
    </cfRule>
  </conditionalFormatting>
  <conditionalFormatting sqref="B45">
    <cfRule type="expression" dxfId="374" priority="970">
      <formula>$V$4="Eine Vorlage zur Zielwertüberwachung"</formula>
    </cfRule>
  </conditionalFormatting>
  <conditionalFormatting sqref="B48">
    <cfRule type="expression" dxfId="373" priority="974">
      <formula>OR($V$4="",NOT(B48="Auswahl"))</formula>
    </cfRule>
    <cfRule type="expression" dxfId="372" priority="990">
      <formula>AND(NOT(A41=""),NOT(A41="Test"),OR(B48="",B48="Auswahl"))</formula>
    </cfRule>
  </conditionalFormatting>
  <conditionalFormatting sqref="B49:B73">
    <cfRule type="expression" dxfId="371" priority="980">
      <formula>AND(L$43="----------",NOT(A$41=""),NOT(A$41="Test"))</formula>
    </cfRule>
  </conditionalFormatting>
  <conditionalFormatting sqref="B81">
    <cfRule type="expression" dxfId="370" priority="877">
      <formula>$V$4="Eine Vorlage zur Zielwertüberwachung"</formula>
    </cfRule>
  </conditionalFormatting>
  <conditionalFormatting sqref="B84">
    <cfRule type="expression" dxfId="369" priority="881">
      <formula>OR($V$4="",NOT(B84="Auswahl"))</formula>
    </cfRule>
    <cfRule type="expression" dxfId="368" priority="897">
      <formula>AND(NOT(A77=""),NOT(A77="Test"),OR(B84="",B84="Auswahl"))</formula>
    </cfRule>
  </conditionalFormatting>
  <conditionalFormatting sqref="B85:B109">
    <cfRule type="expression" dxfId="367" priority="887">
      <formula>AND(L$79="----------",NOT(A$77=""),NOT(A$77="Test"))</formula>
    </cfRule>
  </conditionalFormatting>
  <conditionalFormatting sqref="B117">
    <cfRule type="expression" dxfId="366" priority="784">
      <formula>$V$4="Eine Vorlage zur Zielwertüberwachung"</formula>
    </cfRule>
  </conditionalFormatting>
  <conditionalFormatting sqref="B120">
    <cfRule type="expression" dxfId="365" priority="788">
      <formula>OR($V$4="",NOT(B120="Auswahl"))</formula>
    </cfRule>
    <cfRule type="expression" dxfId="364" priority="804">
      <formula>AND(NOT(A113=""),NOT(A113="Test"),OR(B120="",B120="Auswahl"))</formula>
    </cfRule>
  </conditionalFormatting>
  <conditionalFormatting sqref="B121:B145">
    <cfRule type="expression" dxfId="363" priority="794">
      <formula>AND(L$115="----------",NOT(A$113=""),NOT(A$113="Test"))</formula>
    </cfRule>
  </conditionalFormatting>
  <conditionalFormatting sqref="B9:C9">
    <cfRule type="expression" dxfId="362" priority="1163">
      <formula>AND(NOT(A5=""),NOT(A5="Test"),$V$4="Eine Vorlage zur Zielwertüberwachung",OR(B9="",B9="Auswahl"))</formula>
    </cfRule>
    <cfRule type="expression" dxfId="361" priority="1168">
      <formula>AND(B9="eingetragener Zw",$V$4="Eine Vorlage zur Zielwertüberwachung")</formula>
    </cfRule>
    <cfRule type="expression" dxfId="360" priority="1780">
      <formula>AND(B9="errechneter Mw",$V$4="Eine Vorlage zur Zielwertüberwachung")</formula>
    </cfRule>
  </conditionalFormatting>
  <conditionalFormatting sqref="B45:C45">
    <cfRule type="expression" dxfId="359" priority="972">
      <formula>AND(NOT(A41=""),NOT(A41="Test"),$V$4="Eine Vorlage zur Zielwertüberwachung",OR(B45="",B45="Auswahl"))</formula>
    </cfRule>
    <cfRule type="expression" dxfId="358" priority="975">
      <formula>AND(B45="eingetragener Zw",$V$4="Eine Vorlage zur Zielwertüberwachung")</formula>
    </cfRule>
    <cfRule type="expression" dxfId="357" priority="989">
      <formula>AND(B45="errechneter Mw",$V$4="Eine Vorlage zur Zielwertüberwachung")</formula>
    </cfRule>
  </conditionalFormatting>
  <conditionalFormatting sqref="B81:C81">
    <cfRule type="expression" dxfId="356" priority="879">
      <formula>AND(NOT(A77=""),NOT(A77="Test"),$V$4="Eine Vorlage zur Zielwertüberwachung",OR(B81="",B81="Auswahl"))</formula>
    </cfRule>
    <cfRule type="expression" dxfId="355" priority="882">
      <formula>AND(B81="eingetragener Zw",$V$4="Eine Vorlage zur Zielwertüberwachung")</formula>
    </cfRule>
    <cfRule type="expression" dxfId="354" priority="896">
      <formula>AND(B81="errechneter Mw",$V$4="Eine Vorlage zur Zielwertüberwachung")</formula>
    </cfRule>
  </conditionalFormatting>
  <conditionalFormatting sqref="B117:C117">
    <cfRule type="expression" dxfId="353" priority="786">
      <formula>AND(NOT(A113=""),NOT(A113="Test"),$V$4="Eine Vorlage zur Zielwertüberwachung",OR(B117="",B117="Auswahl"))</formula>
    </cfRule>
    <cfRule type="expression" dxfId="352" priority="789">
      <formula>AND(B117="eingetragener Zw",$V$4="Eine Vorlage zur Zielwertüberwachung")</formula>
    </cfRule>
    <cfRule type="expression" dxfId="351" priority="803">
      <formula>AND(B117="errechneter Mw",$V$4="Eine Vorlage zur Zielwertüberwachung")</formula>
    </cfRule>
  </conditionalFormatting>
  <conditionalFormatting sqref="D7:K7">
    <cfRule type="expression" dxfId="350" priority="1160">
      <formula>L7="----------"</formula>
    </cfRule>
    <cfRule type="expression" dxfId="349" priority="1179">
      <formula>NOT(L7="----------")</formula>
    </cfRule>
  </conditionalFormatting>
  <conditionalFormatting sqref="D8:K8">
    <cfRule type="expression" dxfId="348" priority="1158">
      <formula>NOT(D8="")</formula>
    </cfRule>
  </conditionalFormatting>
  <conditionalFormatting sqref="D43:K43">
    <cfRule type="expression" dxfId="347" priority="969">
      <formula>L43="----------"</formula>
    </cfRule>
    <cfRule type="expression" dxfId="346" priority="978">
      <formula>NOT(L43="----------")</formula>
    </cfRule>
  </conditionalFormatting>
  <conditionalFormatting sqref="D44:K44">
    <cfRule type="expression" dxfId="345" priority="967">
      <formula>NOT(D44="")</formula>
    </cfRule>
  </conditionalFormatting>
  <conditionalFormatting sqref="D79:K79">
    <cfRule type="expression" dxfId="344" priority="876">
      <formula>L79="----------"</formula>
    </cfRule>
    <cfRule type="expression" dxfId="343" priority="885">
      <formula>NOT(L79="----------")</formula>
    </cfRule>
  </conditionalFormatting>
  <conditionalFormatting sqref="D80:K80">
    <cfRule type="expression" dxfId="342" priority="874">
      <formula>NOT(D80="")</formula>
    </cfRule>
  </conditionalFormatting>
  <conditionalFormatting sqref="D115:K115">
    <cfRule type="expression" dxfId="341" priority="783">
      <formula>L115="----------"</formula>
    </cfRule>
    <cfRule type="expression" dxfId="340" priority="792">
      <formula>NOT(L115="----------")</formula>
    </cfRule>
  </conditionalFormatting>
  <conditionalFormatting sqref="D116:K116">
    <cfRule type="expression" dxfId="339" priority="781">
      <formula>NOT(D116="")</formula>
    </cfRule>
  </conditionalFormatting>
  <conditionalFormatting sqref="D9:N9">
    <cfRule type="expression" dxfId="338" priority="1121">
      <formula>NOT(D9="")</formula>
    </cfRule>
  </conditionalFormatting>
  <conditionalFormatting sqref="D45:N45">
    <cfRule type="expression" dxfId="337" priority="964">
      <formula>NOT(D45="")</formula>
    </cfRule>
  </conditionalFormatting>
  <conditionalFormatting sqref="D81:N81">
    <cfRule type="expression" dxfId="336" priority="871">
      <formula>NOT(D81="")</formula>
    </cfRule>
  </conditionalFormatting>
  <conditionalFormatting sqref="D117:N117">
    <cfRule type="expression" dxfId="335" priority="778">
      <formula>NOT(D117="")</formula>
    </cfRule>
  </conditionalFormatting>
  <conditionalFormatting sqref="J10:K12">
    <cfRule type="expression" dxfId="334" priority="1775">
      <formula>AND(B9="eingetragener Zw",$V$4="Eine Vorlage zur Zielwertüberwachung")</formula>
    </cfRule>
    <cfRule type="expression" dxfId="333" priority="1776">
      <formula>AND(B9="errechneter Mw",$V$4="Eine Vorlage zur Zielwertüberwachung")</formula>
    </cfRule>
  </conditionalFormatting>
  <conditionalFormatting sqref="J11:K11">
    <cfRule type="expression" dxfId="332" priority="1701">
      <formula>B10="eingetragener Zw"</formula>
    </cfRule>
    <cfRule type="expression" dxfId="331" priority="1702">
      <formula>B10="errechneter Mw"</formula>
    </cfRule>
    <cfRule type="expression" dxfId="330" priority="1703">
      <formula>B10="eingetragener Zw"</formula>
    </cfRule>
    <cfRule type="expression" dxfId="329" priority="1704">
      <formula>B10="errechneter Mw"</formula>
    </cfRule>
  </conditionalFormatting>
  <conditionalFormatting sqref="J46:K48">
    <cfRule type="expression" dxfId="328" priority="987">
      <formula>AND(B45="eingetragener Zw",$V$4="Eine Vorlage zur Zielwertüberwachung")</formula>
    </cfRule>
    <cfRule type="expression" dxfId="327" priority="988">
      <formula>AND(B45="errechneter Mw",$V$4="Eine Vorlage zur Zielwertüberwachung")</formula>
    </cfRule>
  </conditionalFormatting>
  <conditionalFormatting sqref="J47:K47">
    <cfRule type="expression" dxfId="326" priority="982">
      <formula>B46="eingetragener Zw"</formula>
    </cfRule>
    <cfRule type="expression" dxfId="325" priority="983">
      <formula>B46="errechneter Mw"</formula>
    </cfRule>
    <cfRule type="expression" dxfId="324" priority="984">
      <formula>B46="eingetragener Zw"</formula>
    </cfRule>
    <cfRule type="expression" dxfId="323" priority="985">
      <formula>B46="errechneter Mw"</formula>
    </cfRule>
  </conditionalFormatting>
  <conditionalFormatting sqref="J82:K84">
    <cfRule type="expression" dxfId="322" priority="894">
      <formula>AND(B81="eingetragener Zw",$V$4="Eine Vorlage zur Zielwertüberwachung")</formula>
    </cfRule>
    <cfRule type="expression" dxfId="321" priority="895">
      <formula>AND(B81="errechneter Mw",$V$4="Eine Vorlage zur Zielwertüberwachung")</formula>
    </cfRule>
  </conditionalFormatting>
  <conditionalFormatting sqref="J83:K83">
    <cfRule type="expression" dxfId="320" priority="889">
      <formula>B82="eingetragener Zw"</formula>
    </cfRule>
    <cfRule type="expression" dxfId="319" priority="890">
      <formula>B82="errechneter Mw"</formula>
    </cfRule>
    <cfRule type="expression" dxfId="318" priority="891">
      <formula>B82="eingetragener Zw"</formula>
    </cfRule>
    <cfRule type="expression" dxfId="317" priority="892">
      <formula>B82="errechneter Mw"</formula>
    </cfRule>
  </conditionalFormatting>
  <conditionalFormatting sqref="J118:K120">
    <cfRule type="expression" dxfId="316" priority="801">
      <formula>AND(B117="eingetragener Zw",$V$4="Eine Vorlage zur Zielwertüberwachung")</formula>
    </cfRule>
    <cfRule type="expression" dxfId="315" priority="802">
      <formula>AND(B117="errechneter Mw",$V$4="Eine Vorlage zur Zielwertüberwachung")</formula>
    </cfRule>
  </conditionalFormatting>
  <conditionalFormatting sqref="J119:K119">
    <cfRule type="expression" dxfId="314" priority="796">
      <formula>B118="eingetragener Zw"</formula>
    </cfRule>
    <cfRule type="expression" dxfId="313" priority="797">
      <formula>B118="errechneter Mw"</formula>
    </cfRule>
    <cfRule type="expression" dxfId="312" priority="798">
      <formula>B118="eingetragener Zw"</formula>
    </cfRule>
    <cfRule type="expression" dxfId="311" priority="799">
      <formula>B118="errechneter Mw"</formula>
    </cfRule>
  </conditionalFormatting>
  <conditionalFormatting sqref="L7:N7">
    <cfRule type="expression" dxfId="310" priority="1159">
      <formula>AND(L7="----------",$V$4="Eine Vorlage zur Zielwertermittlung")</formula>
    </cfRule>
    <cfRule type="expression" dxfId="309" priority="1173">
      <formula>AND(NOT(A5=""),NOT(A5="Test"),L7="")</formula>
    </cfRule>
    <cfRule type="expression" dxfId="308" priority="1180">
      <formula>AND(B9="eingetragener Zw",$V$4="Eine Vorlage zur Zielwertüberwachung")</formula>
    </cfRule>
    <cfRule type="expression" dxfId="307" priority="2057">
      <formula>NOT(L7="----------")</formula>
    </cfRule>
  </conditionalFormatting>
  <conditionalFormatting sqref="L8:N8">
    <cfRule type="expression" dxfId="306" priority="1123">
      <formula>NOT(L8="")</formula>
    </cfRule>
  </conditionalFormatting>
  <conditionalFormatting sqref="L43:N43">
    <cfRule type="expression" dxfId="305" priority="968">
      <formula>AND(L43="----------",$V$4="Eine Vorlage zur Zielwertermittlung")</formula>
    </cfRule>
    <cfRule type="expression" dxfId="304" priority="977">
      <formula>AND(NOT(A41=""),NOT(A41="Test"),L43="")</formula>
    </cfRule>
    <cfRule type="expression" dxfId="303" priority="979">
      <formula>AND(B45="eingetragener Zw",$V$4="Eine Vorlage zur Zielwertüberwachung")</formula>
    </cfRule>
    <cfRule type="expression" dxfId="302" priority="991">
      <formula>NOT(L43="----------")</formula>
    </cfRule>
  </conditionalFormatting>
  <conditionalFormatting sqref="L44:N44">
    <cfRule type="expression" dxfId="301" priority="966">
      <formula>NOT(L44="")</formula>
    </cfRule>
  </conditionalFormatting>
  <conditionalFormatting sqref="L79:N79">
    <cfRule type="expression" dxfId="300" priority="875">
      <formula>AND(L79="----------",$V$4="Eine Vorlage zur Zielwertermittlung")</formula>
    </cfRule>
    <cfRule type="expression" dxfId="299" priority="884">
      <formula>AND(NOT(A77=""),NOT(A77="Test"),L79="")</formula>
    </cfRule>
    <cfRule type="expression" dxfId="298" priority="886">
      <formula>AND(B81="eingetragener Zw",$V$4="Eine Vorlage zur Zielwertüberwachung")</formula>
    </cfRule>
    <cfRule type="expression" dxfId="297" priority="898">
      <formula>NOT(L79="----------")</formula>
    </cfRule>
  </conditionalFormatting>
  <conditionalFormatting sqref="L80:N80">
    <cfRule type="expression" dxfId="296" priority="873">
      <formula>NOT(L80="")</formula>
    </cfRule>
  </conditionalFormatting>
  <conditionalFormatting sqref="L115:N115">
    <cfRule type="expression" dxfId="295" priority="782">
      <formula>AND(L115="----------",$V$4="Eine Vorlage zur Zielwertermittlung")</formula>
    </cfRule>
    <cfRule type="expression" dxfId="294" priority="791">
      <formula>AND(NOT(A113=""),NOT(A113="Test"),L115="")</formula>
    </cfRule>
    <cfRule type="expression" dxfId="293" priority="793">
      <formula>AND(B117="eingetragener Zw",$V$4="Eine Vorlage zur Zielwertüberwachung")</formula>
    </cfRule>
    <cfRule type="expression" dxfId="292" priority="805">
      <formula>NOT(L115="----------")</formula>
    </cfRule>
  </conditionalFormatting>
  <conditionalFormatting sqref="L116:N116">
    <cfRule type="expression" dxfId="291" priority="780">
      <formula>NOT(L116="")</formula>
    </cfRule>
  </conditionalFormatting>
  <conditionalFormatting sqref="N5:Q5">
    <cfRule type="expression" dxfId="290" priority="1710">
      <formula>AND(NOT(A5="Test"),NOT(A5=""),N5="")</formula>
    </cfRule>
  </conditionalFormatting>
  <conditionalFormatting sqref="N6:Q6">
    <cfRule type="expression" dxfId="289" priority="1171">
      <formula>AND(NOT(A5=""),NOT(A5="Test"),N5="",L11="")</formula>
    </cfRule>
  </conditionalFormatting>
  <conditionalFormatting sqref="N41:Q41">
    <cfRule type="expression" dxfId="288" priority="986">
      <formula>AND(NOT(A41="Test"),NOT(A41=""),N41="")</formula>
    </cfRule>
  </conditionalFormatting>
  <conditionalFormatting sqref="N42:Q42">
    <cfRule type="expression" dxfId="287" priority="976">
      <formula>AND(NOT(A41=""),NOT(A41="Test"),N41="",L47="")</formula>
    </cfRule>
  </conditionalFormatting>
  <conditionalFormatting sqref="N77:Q77">
    <cfRule type="expression" dxfId="286" priority="893">
      <formula>AND(NOT(A77="Test"),NOT(A77=""),N77="")</formula>
    </cfRule>
  </conditionalFormatting>
  <conditionalFormatting sqref="N78:Q78">
    <cfRule type="expression" dxfId="285" priority="883">
      <formula>AND(NOT(A77=""),NOT(A77="Test"),N77="",L83="")</formula>
    </cfRule>
  </conditionalFormatting>
  <conditionalFormatting sqref="N113:Q113">
    <cfRule type="expression" dxfId="284" priority="800">
      <formula>AND(NOT(A113="Test"),NOT(A113=""),N113="")</formula>
    </cfRule>
  </conditionalFormatting>
  <conditionalFormatting sqref="N114:Q114">
    <cfRule type="expression" dxfId="283" priority="790">
      <formula>AND(NOT(A113=""),NOT(A113="Test"),N113="",L119="")</formula>
    </cfRule>
  </conditionalFormatting>
  <conditionalFormatting sqref="O7:Q7">
    <cfRule type="expression" dxfId="282" priority="1183">
      <formula>AND(NOT(A5=""),NOT(A5="Test"),OR(O7="Einheit",O7=""))</formula>
    </cfRule>
  </conditionalFormatting>
  <conditionalFormatting sqref="O8:Q8">
    <cfRule type="expression" dxfId="281" priority="1122">
      <formula>NOT(O8="")</formula>
    </cfRule>
  </conditionalFormatting>
  <conditionalFormatting sqref="O9:Q9">
    <cfRule type="expression" dxfId="280" priority="1120">
      <formula>NOT(O9="")</formula>
    </cfRule>
    <cfRule type="expression" dxfId="279" priority="2061">
      <formula>AND(B9="errechneter Mw",$V$4="Eine Vorlage zur Zielwertüberwachung",NOT(O9=""))</formula>
    </cfRule>
  </conditionalFormatting>
  <conditionalFormatting sqref="O43:Q43">
    <cfRule type="expression" dxfId="278" priority="981">
      <formula>AND(NOT(A41=""),NOT(A41="Test"),OR(O43="Einheit",O43=""))</formula>
    </cfRule>
  </conditionalFormatting>
  <conditionalFormatting sqref="O44:Q44">
    <cfRule type="expression" dxfId="277" priority="965">
      <formula>NOT(O44="")</formula>
    </cfRule>
  </conditionalFormatting>
  <conditionalFormatting sqref="O45:Q45">
    <cfRule type="expression" dxfId="276" priority="963">
      <formula>NOT(O45="")</formula>
    </cfRule>
    <cfRule type="expression" dxfId="275" priority="992">
      <formula>AND(B45="errechneter Mw",$V$4="Eine Vorlage zur Zielwertüberwachung",NOT(O45=""))</formula>
    </cfRule>
  </conditionalFormatting>
  <conditionalFormatting sqref="O79:Q79">
    <cfRule type="expression" dxfId="274" priority="888">
      <formula>AND(NOT(A77=""),NOT(A77="Test"),OR(O79="Einheit",O79=""))</formula>
    </cfRule>
  </conditionalFormatting>
  <conditionalFormatting sqref="O80:Q80">
    <cfRule type="expression" dxfId="273" priority="872">
      <formula>NOT(O80="")</formula>
    </cfRule>
  </conditionalFormatting>
  <conditionalFormatting sqref="O81:Q81">
    <cfRule type="expression" dxfId="272" priority="870">
      <formula>NOT(O81="")</formula>
    </cfRule>
    <cfRule type="expression" dxfId="271" priority="899">
      <formula>AND(B81="errechneter Mw",$V$4="Eine Vorlage zur Zielwertüberwachung",NOT(O81=""))</formula>
    </cfRule>
  </conditionalFormatting>
  <conditionalFormatting sqref="O115:Q115">
    <cfRule type="expression" dxfId="270" priority="795">
      <formula>AND(NOT(A113=""),NOT(A113="Test"),OR(O115="Einheit",O115=""))</formula>
    </cfRule>
  </conditionalFormatting>
  <conditionalFormatting sqref="O116:Q116">
    <cfRule type="expression" dxfId="269" priority="779">
      <formula>NOT(O116="")</formula>
    </cfRule>
  </conditionalFormatting>
  <conditionalFormatting sqref="O117:Q117">
    <cfRule type="expression" dxfId="268" priority="777">
      <formula>NOT(O117="")</formula>
    </cfRule>
    <cfRule type="expression" dxfId="267" priority="806">
      <formula>AND(B117="errechneter Mw",$V$4="Eine Vorlage zur Zielwertüberwachung",NOT(O117=""))</formula>
    </cfRule>
  </conditionalFormatting>
  <conditionalFormatting sqref="S9">
    <cfRule type="expression" dxfId="266" priority="1065">
      <formula>AND(T9="eingetragener Zw",$V$4="Eine Vorlage zur Zielwertüberwachung")</formula>
    </cfRule>
    <cfRule type="expression" dxfId="265" priority="1067">
      <formula>AND(T9="errechneter Mw",$V$4="Eine Vorlage zur Zielwertüberwachung")</formula>
    </cfRule>
  </conditionalFormatting>
  <conditionalFormatting sqref="S45">
    <cfRule type="expression" dxfId="264" priority="940">
      <formula>AND(T45="eingetragener Zw",$V$4="Eine Vorlage zur Zielwertüberwachung")</formula>
    </cfRule>
    <cfRule type="expression" dxfId="263" priority="942">
      <formula>AND(T45="errechneter Mw",$V$4="Eine Vorlage zur Zielwertüberwachung")</formula>
    </cfRule>
  </conditionalFormatting>
  <conditionalFormatting sqref="S81">
    <cfRule type="expression" dxfId="262" priority="847">
      <formula>AND(T81="eingetragener Zw",$V$4="Eine Vorlage zur Zielwertüberwachung")</formula>
    </cfRule>
    <cfRule type="expression" dxfId="261" priority="849">
      <formula>AND(T81="errechneter Mw",$V$4="Eine Vorlage zur Zielwertüberwachung")</formula>
    </cfRule>
  </conditionalFormatting>
  <conditionalFormatting sqref="S117">
    <cfRule type="expression" dxfId="260" priority="754">
      <formula>AND(T117="eingetragener Zw",$V$4="Eine Vorlage zur Zielwertüberwachung")</formula>
    </cfRule>
    <cfRule type="expression" dxfId="259" priority="756">
      <formula>AND(T117="errechneter Mw",$V$4="Eine Vorlage zur Zielwertüberwachung")</formula>
    </cfRule>
  </conditionalFormatting>
  <conditionalFormatting sqref="S41:AI43 S44:AD44 AG44:AI44">
    <cfRule type="expression" dxfId="258" priority="931">
      <formula>$V$4=""</formula>
    </cfRule>
  </conditionalFormatting>
  <conditionalFormatting sqref="S45:AI73">
    <cfRule type="expression" dxfId="257" priority="154">
      <formula>$V$4=""</formula>
    </cfRule>
  </conditionalFormatting>
  <conditionalFormatting sqref="T9">
    <cfRule type="expression" dxfId="256" priority="1064">
      <formula>$V$4="Eine Vorlage zur Zielwertüberwachung"</formula>
    </cfRule>
  </conditionalFormatting>
  <conditionalFormatting sqref="T12">
    <cfRule type="expression" dxfId="255" priority="1068">
      <formula>OR($V$4="",NOT(T12="Auswahl"))</formula>
    </cfRule>
    <cfRule type="expression" dxfId="254" priority="1085">
      <formula>AND(NOT(S5=""),NOT(S5="Test"),OR(T12="",T12="Auswahl"))</formula>
    </cfRule>
  </conditionalFormatting>
  <conditionalFormatting sqref="T13:T37">
    <cfRule type="expression" dxfId="253" priority="1075">
      <formula>AND(AD$7="----------",NOT(S$5=""),NOT(S$5="Test"))</formula>
    </cfRule>
  </conditionalFormatting>
  <conditionalFormatting sqref="T45">
    <cfRule type="expression" dxfId="252" priority="939">
      <formula>$V$4="Eine Vorlage zur Zielwertüberwachung"</formula>
    </cfRule>
  </conditionalFormatting>
  <conditionalFormatting sqref="T48">
    <cfRule type="expression" dxfId="251" priority="943">
      <formula>OR($V$4="",NOT(T48="Auswahl"))</formula>
    </cfRule>
    <cfRule type="expression" dxfId="250" priority="959">
      <formula>AND(NOT(S41=""),NOT(S41="Test"),OR(T48="",T48="Auswahl"))</formula>
    </cfRule>
  </conditionalFormatting>
  <conditionalFormatting sqref="T49:T73">
    <cfRule type="expression" dxfId="249" priority="155">
      <formula>AND(AD$43="----------",NOT(S$41=""),NOT(S$41="Test"))</formula>
    </cfRule>
  </conditionalFormatting>
  <conditionalFormatting sqref="T81">
    <cfRule type="expression" dxfId="248" priority="846">
      <formula>$V$4="Eine Vorlage zur Zielwertüberwachung"</formula>
    </cfRule>
  </conditionalFormatting>
  <conditionalFormatting sqref="T84">
    <cfRule type="expression" dxfId="247" priority="850">
      <formula>OR($V$4="",NOT(T84="Auswahl"))</formula>
    </cfRule>
    <cfRule type="expression" dxfId="246" priority="866">
      <formula>AND(NOT(S77=""),NOT(S77="Test"),OR(T84="",T84="Auswahl"))</formula>
    </cfRule>
  </conditionalFormatting>
  <conditionalFormatting sqref="T85:T109">
    <cfRule type="expression" dxfId="245" priority="151">
      <formula>AND(AD$79="----------",NOT(S$77=""),NOT(S$77="Test"))</formula>
    </cfRule>
  </conditionalFormatting>
  <conditionalFormatting sqref="T117">
    <cfRule type="expression" dxfId="244" priority="753">
      <formula>$V$4="Eine Vorlage zur Zielwertüberwachung"</formula>
    </cfRule>
  </conditionalFormatting>
  <conditionalFormatting sqref="T120">
    <cfRule type="expression" dxfId="243" priority="757">
      <formula>OR($V$4="",NOT(T120="Auswahl"))</formula>
    </cfRule>
    <cfRule type="expression" dxfId="242" priority="773">
      <formula>AND(NOT(S113=""),NOT(S113="Test"),OR(T120="",T120="Auswahl"))</formula>
    </cfRule>
  </conditionalFormatting>
  <conditionalFormatting sqref="T121:T145">
    <cfRule type="expression" dxfId="241" priority="147">
      <formula>AND(AD$115="----------",NOT(S$113=""),NOT(S$113="Test"))</formula>
    </cfRule>
  </conditionalFormatting>
  <conditionalFormatting sqref="T9:U9">
    <cfRule type="expression" dxfId="240" priority="1066">
      <formula>AND(NOT(S5=""),NOT(S5="Test"),$V$4="Eine Vorlage zur Zielwertüberwachung",OR(T9="",T9="Auswahl"))</formula>
    </cfRule>
    <cfRule type="expression" dxfId="239" priority="1070">
      <formula>AND(T9="eingetragener Zw",$V$4="Eine Vorlage zur Zielwertüberwachung")</formula>
    </cfRule>
    <cfRule type="expression" dxfId="238" priority="1084">
      <formula>AND(T9="errechneter Mw",$V$4="Eine Vorlage zur Zielwertüberwachung")</formula>
    </cfRule>
  </conditionalFormatting>
  <conditionalFormatting sqref="T45:U45">
    <cfRule type="expression" dxfId="237" priority="941">
      <formula>AND(NOT(S41=""),NOT(S41="Test"),$V$4="Eine Vorlage zur Zielwertüberwachung",OR(T45="",T45="Auswahl"))</formula>
    </cfRule>
    <cfRule type="expression" dxfId="236" priority="944">
      <formula>AND(T45="eingetragener Zw",$V$4="Eine Vorlage zur Zielwertüberwachung")</formula>
    </cfRule>
    <cfRule type="expression" dxfId="235" priority="958">
      <formula>AND(T45="errechneter Mw",$V$4="Eine Vorlage zur Zielwertüberwachung")</formula>
    </cfRule>
  </conditionalFormatting>
  <conditionalFormatting sqref="T81:U81">
    <cfRule type="expression" dxfId="234" priority="848">
      <formula>AND(NOT(S77=""),NOT(S77="Test"),$V$4="Eine Vorlage zur Zielwertüberwachung",OR(T81="",T81="Auswahl"))</formula>
    </cfRule>
    <cfRule type="expression" dxfId="233" priority="851">
      <formula>AND(T81="eingetragener Zw",$V$4="Eine Vorlage zur Zielwertüberwachung")</formula>
    </cfRule>
    <cfRule type="expression" dxfId="232" priority="865">
      <formula>AND(T81="errechneter Mw",$V$4="Eine Vorlage zur Zielwertüberwachung")</formula>
    </cfRule>
  </conditionalFormatting>
  <conditionalFormatting sqref="T117:U117">
    <cfRule type="expression" dxfId="231" priority="755">
      <formula>AND(NOT(S113=""),NOT(S113="Test"),$V$4="Eine Vorlage zur Zielwertüberwachung",OR(T117="",T117="Auswahl"))</formula>
    </cfRule>
    <cfRule type="expression" dxfId="230" priority="758">
      <formula>AND(T117="eingetragener Zw",$V$4="Eine Vorlage zur Zielwertüberwachung")</formula>
    </cfRule>
    <cfRule type="expression" dxfId="229" priority="772">
      <formula>AND(T117="errechneter Mw",$V$4="Eine Vorlage zur Zielwertüberwachung")</formula>
    </cfRule>
  </conditionalFormatting>
  <conditionalFormatting sqref="V7:AC7">
    <cfRule type="expression" dxfId="228" priority="1063">
      <formula>AD7="----------"</formula>
    </cfRule>
    <cfRule type="expression" dxfId="227" priority="1073">
      <formula>NOT(AD7="----------")</formula>
    </cfRule>
  </conditionalFormatting>
  <conditionalFormatting sqref="V8:AC8">
    <cfRule type="expression" dxfId="226" priority="1061">
      <formula>NOT(V8="")</formula>
    </cfRule>
  </conditionalFormatting>
  <conditionalFormatting sqref="V43:AC43">
    <cfRule type="expression" dxfId="225" priority="938">
      <formula>AD43="----------"</formula>
    </cfRule>
    <cfRule type="expression" dxfId="224" priority="947">
      <formula>NOT(AD43="----------")</formula>
    </cfRule>
  </conditionalFormatting>
  <conditionalFormatting sqref="V44:AC44">
    <cfRule type="expression" dxfId="223" priority="936">
      <formula>NOT(V44="")</formula>
    </cfRule>
  </conditionalFormatting>
  <conditionalFormatting sqref="V79:AC79">
    <cfRule type="expression" dxfId="222" priority="845">
      <formula>AD79="----------"</formula>
    </cfRule>
    <cfRule type="expression" dxfId="221" priority="854">
      <formula>NOT(AD79="----------")</formula>
    </cfRule>
  </conditionalFormatting>
  <conditionalFormatting sqref="V80:AC80">
    <cfRule type="expression" dxfId="220" priority="843">
      <formula>NOT(V80="")</formula>
    </cfRule>
  </conditionalFormatting>
  <conditionalFormatting sqref="V115:AC115">
    <cfRule type="expression" dxfId="219" priority="752">
      <formula>AD115="----------"</formula>
    </cfRule>
    <cfRule type="expression" dxfId="218" priority="761">
      <formula>NOT(AD115="----------")</formula>
    </cfRule>
  </conditionalFormatting>
  <conditionalFormatting sqref="V116:AC116">
    <cfRule type="expression" dxfId="217" priority="750">
      <formula>NOT(V116="")</formula>
    </cfRule>
  </conditionalFormatting>
  <conditionalFormatting sqref="V9:AF9">
    <cfRule type="expression" dxfId="216" priority="1058">
      <formula>NOT(V9="")</formula>
    </cfRule>
  </conditionalFormatting>
  <conditionalFormatting sqref="V45:AF45">
    <cfRule type="expression" dxfId="215" priority="4">
      <formula>NOT($AD$44="")</formula>
    </cfRule>
    <cfRule type="expression" dxfId="214" priority="933">
      <formula>NOT(V45="")</formula>
    </cfRule>
  </conditionalFormatting>
  <conditionalFormatting sqref="V81:AF81">
    <cfRule type="expression" dxfId="213" priority="840">
      <formula>NOT(V81="")</formula>
    </cfRule>
  </conditionalFormatting>
  <conditionalFormatting sqref="V117:AF117">
    <cfRule type="expression" dxfId="212" priority="747">
      <formula>NOT(V117="")</formula>
    </cfRule>
  </conditionalFormatting>
  <conditionalFormatting sqref="V4:AK4">
    <cfRule type="expression" dxfId="211" priority="1791">
      <formula>NOT($V$4="")</formula>
    </cfRule>
    <cfRule type="expression" dxfId="210" priority="1792">
      <formula>$V$4=""</formula>
    </cfRule>
  </conditionalFormatting>
  <conditionalFormatting sqref="AB10:AC12">
    <cfRule type="expression" dxfId="209" priority="1082">
      <formula>AND(T9="eingetragener Zw",$V$4="Eine Vorlage zur Zielwertüberwachung")</formula>
    </cfRule>
    <cfRule type="expression" dxfId="208" priority="1083">
      <formula>AND(T9="errechneter Mw",$V$4="Eine Vorlage zur Zielwertüberwachung")</formula>
    </cfRule>
  </conditionalFormatting>
  <conditionalFormatting sqref="AB11:AC11">
    <cfRule type="expression" dxfId="207" priority="1077">
      <formula>T10="eingetragener Zw"</formula>
    </cfRule>
    <cfRule type="expression" dxfId="206" priority="1078">
      <formula>T10="errechneter Mw"</formula>
    </cfRule>
    <cfRule type="expression" dxfId="205" priority="1079">
      <formula>T10="eingetragener Zw"</formula>
    </cfRule>
    <cfRule type="expression" dxfId="204" priority="1080">
      <formula>T10="errechneter Mw"</formula>
    </cfRule>
  </conditionalFormatting>
  <conditionalFormatting sqref="AB46:AC48">
    <cfRule type="expression" dxfId="203" priority="956">
      <formula>AND(T45="eingetragener Zw",$V$4="Eine Vorlage zur Zielwertüberwachung")</formula>
    </cfRule>
    <cfRule type="expression" dxfId="202" priority="957">
      <formula>AND(T45="errechneter Mw",$V$4="Eine Vorlage zur Zielwertüberwachung")</formula>
    </cfRule>
  </conditionalFormatting>
  <conditionalFormatting sqref="AB47:AC47">
    <cfRule type="expression" dxfId="201" priority="951">
      <formula>T46="eingetragener Zw"</formula>
    </cfRule>
    <cfRule type="expression" dxfId="200" priority="952">
      <formula>T46="errechneter Mw"</formula>
    </cfRule>
    <cfRule type="expression" dxfId="199" priority="953">
      <formula>T46="eingetragener Zw"</formula>
    </cfRule>
    <cfRule type="expression" dxfId="198" priority="954">
      <formula>T46="errechneter Mw"</formula>
    </cfRule>
  </conditionalFormatting>
  <conditionalFormatting sqref="AB82:AC84">
    <cfRule type="expression" dxfId="197" priority="863">
      <formula>AND(T81="eingetragener Zw",$V$4="Eine Vorlage zur Zielwertüberwachung")</formula>
    </cfRule>
    <cfRule type="expression" dxfId="196" priority="864">
      <formula>AND(T81="errechneter Mw",$V$4="Eine Vorlage zur Zielwertüberwachung")</formula>
    </cfRule>
  </conditionalFormatting>
  <conditionalFormatting sqref="AB83:AC83">
    <cfRule type="expression" dxfId="195" priority="858">
      <formula>T82="eingetragener Zw"</formula>
    </cfRule>
    <cfRule type="expression" dxfId="194" priority="859">
      <formula>T82="errechneter Mw"</formula>
    </cfRule>
    <cfRule type="expression" dxfId="193" priority="860">
      <formula>T82="eingetragener Zw"</formula>
    </cfRule>
    <cfRule type="expression" dxfId="192" priority="861">
      <formula>T82="errechneter Mw"</formula>
    </cfRule>
  </conditionalFormatting>
  <conditionalFormatting sqref="AB118:AC120">
    <cfRule type="expression" dxfId="191" priority="770">
      <formula>AND(T117="eingetragener Zw",$V$4="Eine Vorlage zur Zielwertüberwachung")</formula>
    </cfRule>
    <cfRule type="expression" dxfId="190" priority="771">
      <formula>AND(T117="errechneter Mw",$V$4="Eine Vorlage zur Zielwertüberwachung")</formula>
    </cfRule>
  </conditionalFormatting>
  <conditionalFormatting sqref="AB119:AC119">
    <cfRule type="expression" dxfId="189" priority="765">
      <formula>T118="eingetragener Zw"</formula>
    </cfRule>
    <cfRule type="expression" dxfId="188" priority="766">
      <formula>T118="errechneter Mw"</formula>
    </cfRule>
    <cfRule type="expression" dxfId="187" priority="767">
      <formula>T118="eingetragener Zw"</formula>
    </cfRule>
    <cfRule type="expression" dxfId="186" priority="768">
      <formula>T118="errechneter Mw"</formula>
    </cfRule>
  </conditionalFormatting>
  <conditionalFormatting sqref="AD44">
    <cfRule type="expression" dxfId="185" priority="935">
      <formula>NOT(AD44="")</formula>
    </cfRule>
  </conditionalFormatting>
  <conditionalFormatting sqref="AD7:AF7">
    <cfRule type="expression" dxfId="184" priority="1062">
      <formula>AND(AD7="----------",$V$4="Eine Vorlage zur Zielwertermittlung")</formula>
    </cfRule>
    <cfRule type="expression" dxfId="183" priority="1072">
      <formula>AND(NOT(S5=""),NOT(S5="Test"),AD7="")</formula>
    </cfRule>
    <cfRule type="expression" dxfId="182" priority="1074">
      <formula>AND(T9="eingetragener Zw",$V$4="Eine Vorlage zur Zielwertüberwachung")</formula>
    </cfRule>
    <cfRule type="expression" dxfId="181" priority="1086">
      <formula>NOT(AD7="----------")</formula>
    </cfRule>
  </conditionalFormatting>
  <conditionalFormatting sqref="AD8:AF8">
    <cfRule type="expression" dxfId="180" priority="1060">
      <formula>NOT(AD8="")</formula>
    </cfRule>
  </conditionalFormatting>
  <conditionalFormatting sqref="AD43:AF43">
    <cfRule type="expression" dxfId="179" priority="937">
      <formula>AND(AD43="----------",$V$4="Eine Vorlage zur Zielwertermittlung")</formula>
    </cfRule>
    <cfRule type="expression" dxfId="178" priority="946">
      <formula>AND(NOT(S41=""),NOT(S41="Test"),AD43="")</formula>
    </cfRule>
    <cfRule type="expression" dxfId="177" priority="948">
      <formula>AND(T45="eingetragener Zw",$V$4="Eine Vorlage zur Zielwertüberwachung")</formula>
    </cfRule>
    <cfRule type="expression" dxfId="176" priority="960">
      <formula>NOT(AD43="----------")</formula>
    </cfRule>
  </conditionalFormatting>
  <conditionalFormatting sqref="AD79:AF79">
    <cfRule type="expression" dxfId="175" priority="844">
      <formula>AND(AD79="----------",$V$4="Eine Vorlage zur Zielwertermittlung")</formula>
    </cfRule>
    <cfRule type="expression" dxfId="174" priority="853">
      <formula>AND(NOT(S77=""),NOT(S77="Test"),AD79="")</formula>
    </cfRule>
    <cfRule type="expression" dxfId="173" priority="855">
      <formula>AND(T81="eingetragener Zw",$V$4="Eine Vorlage zur Zielwertüberwachung")</formula>
    </cfRule>
    <cfRule type="expression" dxfId="172" priority="867">
      <formula>NOT(AD79="----------")</formula>
    </cfRule>
  </conditionalFormatting>
  <conditionalFormatting sqref="AD80:AF80">
    <cfRule type="expression" dxfId="171" priority="842">
      <formula>NOT(AD80="")</formula>
    </cfRule>
  </conditionalFormatting>
  <conditionalFormatting sqref="AD115:AF115">
    <cfRule type="expression" dxfId="170" priority="751">
      <formula>AND(AD115="----------",$V$4="Eine Vorlage zur Zielwertermittlung")</formula>
    </cfRule>
    <cfRule type="expression" dxfId="169" priority="760">
      <formula>AND(NOT(S113=""),NOT(S113="Test"),AD115="")</formula>
    </cfRule>
    <cfRule type="expression" dxfId="168" priority="762">
      <formula>AND(T117="eingetragener Zw",$V$4="Eine Vorlage zur Zielwertüberwachung")</formula>
    </cfRule>
    <cfRule type="expression" dxfId="167" priority="774">
      <formula>NOT(AD115="----------")</formula>
    </cfRule>
  </conditionalFormatting>
  <conditionalFormatting sqref="AD116:AF116">
    <cfRule type="expression" dxfId="166" priority="749">
      <formula>NOT(AD116="")</formula>
    </cfRule>
  </conditionalFormatting>
  <conditionalFormatting sqref="AF5:AI5">
    <cfRule type="expression" dxfId="165" priority="1081">
      <formula>AND(NOT(S5="Test"),NOT(S5=""),AF5="")</formula>
    </cfRule>
  </conditionalFormatting>
  <conditionalFormatting sqref="AF6:AI6">
    <cfRule type="expression" dxfId="164" priority="1071">
      <formula>AND(NOT(S5=""),NOT(S5="Test"),AF5="",AD11="")</formula>
    </cfRule>
  </conditionalFormatting>
  <conditionalFormatting sqref="AF41:AI41">
    <cfRule type="expression" dxfId="163" priority="955">
      <formula>AND(NOT(S41="Test"),NOT(S41=""),AF41="")</formula>
    </cfRule>
  </conditionalFormatting>
  <conditionalFormatting sqref="AF42:AI42">
    <cfRule type="expression" dxfId="162" priority="945">
      <formula>AND(NOT(S41=""),NOT(S41="Test"),AF41="",AD47="")</formula>
    </cfRule>
  </conditionalFormatting>
  <conditionalFormatting sqref="AF77:AI77">
    <cfRule type="expression" dxfId="161" priority="862">
      <formula>AND(NOT(S77="Test"),NOT(S77=""),AF77="")</formula>
    </cfRule>
  </conditionalFormatting>
  <conditionalFormatting sqref="AF78:AI78">
    <cfRule type="expression" dxfId="160" priority="852">
      <formula>AND(NOT(S77=""),NOT(S77="Test"),AF77="",AD83="")</formula>
    </cfRule>
  </conditionalFormatting>
  <conditionalFormatting sqref="AF113:AI113">
    <cfRule type="expression" dxfId="159" priority="769">
      <formula>AND(NOT(S113="Test"),NOT(S113=""),AF113="")</formula>
    </cfRule>
  </conditionalFormatting>
  <conditionalFormatting sqref="AF114:AI114">
    <cfRule type="expression" dxfId="158" priority="759">
      <formula>AND(NOT(S113=""),NOT(S113="Test"),AF113="",AD119="")</formula>
    </cfRule>
  </conditionalFormatting>
  <conditionalFormatting sqref="AG7:AI7">
    <cfRule type="expression" dxfId="157" priority="1076">
      <formula>AND(NOT(S5=""),NOT(S5="Test"),OR(AG7="Einheit",AG7=""))</formula>
    </cfRule>
  </conditionalFormatting>
  <conditionalFormatting sqref="AG8:AI8">
    <cfRule type="expression" dxfId="156" priority="1059">
      <formula>NOT(AG8="")</formula>
    </cfRule>
  </conditionalFormatting>
  <conditionalFormatting sqref="AG9:AI9">
    <cfRule type="expression" dxfId="155" priority="1057">
      <formula>NOT(AG9="")</formula>
    </cfRule>
    <cfRule type="expression" dxfId="154" priority="1087">
      <formula>AND(T9="errechneter Mw",$V$4="Eine Vorlage zur Zielwertüberwachung",NOT(AG9=""))</formula>
    </cfRule>
  </conditionalFormatting>
  <conditionalFormatting sqref="AG43:AI43">
    <cfRule type="expression" dxfId="153" priority="950">
      <formula>AND(NOT(S41=""),NOT(S41="Test"),OR(AG43="Einheit",AG43=""))</formula>
    </cfRule>
  </conditionalFormatting>
  <conditionalFormatting sqref="AG44:AI44">
    <cfRule type="expression" dxfId="152" priority="934">
      <formula>NOT(AG44="")</formula>
    </cfRule>
  </conditionalFormatting>
  <conditionalFormatting sqref="AG45:AI45">
    <cfRule type="expression" dxfId="151" priority="932">
      <formula>NOT(AG45="")</formula>
    </cfRule>
    <cfRule type="expression" dxfId="150" priority="961">
      <formula>AND(T45="errechneter Mw",$V$4="Eine Vorlage zur Zielwertüberwachung",NOT(AG45=""))</formula>
    </cfRule>
  </conditionalFormatting>
  <conditionalFormatting sqref="AG79:AI79">
    <cfRule type="expression" dxfId="149" priority="857">
      <formula>AND(NOT(S77=""),NOT(S77="Test"),OR(AG79="Einheit",AG79=""))</formula>
    </cfRule>
  </conditionalFormatting>
  <conditionalFormatting sqref="AG80:AI80">
    <cfRule type="expression" dxfId="148" priority="841">
      <formula>NOT(AG80="")</formula>
    </cfRule>
  </conditionalFormatting>
  <conditionalFormatting sqref="AG81:AI81">
    <cfRule type="expression" dxfId="147" priority="839">
      <formula>NOT(AG81="")</formula>
    </cfRule>
    <cfRule type="expression" dxfId="146" priority="868">
      <formula>AND(T81="errechneter Mw",$V$4="Eine Vorlage zur Zielwertüberwachung",NOT(AG81=""))</formula>
    </cfRule>
  </conditionalFormatting>
  <conditionalFormatting sqref="AG115:AI115">
    <cfRule type="expression" dxfId="145" priority="764">
      <formula>AND(NOT(S113=""),NOT(S113="Test"),OR(AG115="Einheit",AG115=""))</formula>
    </cfRule>
  </conditionalFormatting>
  <conditionalFormatting sqref="AG116:AI116">
    <cfRule type="expression" dxfId="144" priority="748">
      <formula>NOT(AG116="")</formula>
    </cfRule>
  </conditionalFormatting>
  <conditionalFormatting sqref="AG117:AI117">
    <cfRule type="expression" dxfId="143" priority="746">
      <formula>NOT(AG117="")</formula>
    </cfRule>
    <cfRule type="expression" dxfId="142" priority="775">
      <formula>AND(T117="errechneter Mw",$V$4="Eine Vorlage zur Zielwertüberwachung",NOT(AG117=""))</formula>
    </cfRule>
  </conditionalFormatting>
  <conditionalFormatting sqref="AJ41:BB73">
    <cfRule type="expression" dxfId="141" priority="152">
      <formula>$V$4=""</formula>
    </cfRule>
  </conditionalFormatting>
  <conditionalFormatting sqref="AK9">
    <cfRule type="expression" dxfId="140" priority="1002">
      <formula>AND(AL9="eingetragener Zw",$V$4="Eine Vorlage zur Zielwertüberwachung")</formula>
    </cfRule>
    <cfRule type="expression" dxfId="139" priority="1004">
      <formula>AND(AL9="errechneter Mw",$V$4="Eine Vorlage zur Zielwertüberwachung")</formula>
    </cfRule>
  </conditionalFormatting>
  <conditionalFormatting sqref="AK45">
    <cfRule type="expression" dxfId="138" priority="909">
      <formula>AND(AL45="eingetragener Zw",$V$4="Eine Vorlage zur Zielwertüberwachung")</formula>
    </cfRule>
    <cfRule type="expression" dxfId="137" priority="911">
      <formula>AND(AL45="errechneter Mw",$V$4="Eine Vorlage zur Zielwertüberwachung")</formula>
    </cfRule>
  </conditionalFormatting>
  <conditionalFormatting sqref="AK81">
    <cfRule type="expression" dxfId="136" priority="816">
      <formula>AND(AL81="eingetragener Zw",$V$4="Eine Vorlage zur Zielwertüberwachung")</formula>
    </cfRule>
    <cfRule type="expression" dxfId="135" priority="818">
      <formula>AND(AL81="errechneter Mw",$V$4="Eine Vorlage zur Zielwertüberwachung")</formula>
    </cfRule>
  </conditionalFormatting>
  <conditionalFormatting sqref="AK117">
    <cfRule type="expression" dxfId="134" priority="723">
      <formula>AND(AL117="eingetragener Zw",$V$4="Eine Vorlage zur Zielwertüberwachung")</formula>
    </cfRule>
    <cfRule type="expression" dxfId="133" priority="725">
      <formula>AND(AL117="errechneter Mw",$V$4="Eine Vorlage zur Zielwertüberwachung")</formula>
    </cfRule>
  </conditionalFormatting>
  <conditionalFormatting sqref="AL4">
    <cfRule type="expression" dxfId="132" priority="5">
      <formula>$V$4=""</formula>
    </cfRule>
  </conditionalFormatting>
  <conditionalFormatting sqref="AL9">
    <cfRule type="expression" dxfId="131" priority="1001">
      <formula>$V$4="Eine Vorlage zur Zielwertüberwachung"</formula>
    </cfRule>
  </conditionalFormatting>
  <conditionalFormatting sqref="AL12">
    <cfRule type="expression" dxfId="130" priority="1005">
      <formula>OR($V$4="",NOT(AL12="Auswahl"))</formula>
    </cfRule>
    <cfRule type="expression" dxfId="129" priority="1022">
      <formula>AND(NOT(AK5=""),NOT(AK5="Test"),OR(AL12="",AL12="Auswahl"))</formula>
    </cfRule>
  </conditionalFormatting>
  <conditionalFormatting sqref="AL13:AL37">
    <cfRule type="expression" dxfId="128" priority="1012">
      <formula>AND(AV$7="----------",NOT(AK$5=""),NOT(AK$5="Test"))</formula>
    </cfRule>
  </conditionalFormatting>
  <conditionalFormatting sqref="AL45">
    <cfRule type="expression" dxfId="127" priority="908">
      <formula>$V$4="Eine Vorlage zur Zielwertüberwachung"</formula>
    </cfRule>
  </conditionalFormatting>
  <conditionalFormatting sqref="AL48">
    <cfRule type="expression" dxfId="126" priority="912">
      <formula>OR($V$4="",NOT(AL48="Auswahl"))</formula>
    </cfRule>
    <cfRule type="expression" dxfId="125" priority="928">
      <formula>AND(NOT(AK41=""),NOT(AK41="Test"),OR(AL48="",AL48="Auswahl"))</formula>
    </cfRule>
  </conditionalFormatting>
  <conditionalFormatting sqref="AL49:AL73">
    <cfRule type="expression" dxfId="124" priority="153">
      <formula>AND(AV$43="----------",NOT(AK$41=""),NOT(AK$41="Test"))</formula>
    </cfRule>
  </conditionalFormatting>
  <conditionalFormatting sqref="AL81">
    <cfRule type="expression" dxfId="123" priority="815">
      <formula>$V$4="Eine Vorlage zur Zielwertüberwachung"</formula>
    </cfRule>
  </conditionalFormatting>
  <conditionalFormatting sqref="AL84">
    <cfRule type="expression" dxfId="122" priority="819">
      <formula>OR($V$4="",NOT(AL84="Auswahl"))</formula>
    </cfRule>
    <cfRule type="expression" dxfId="121" priority="835">
      <formula>AND(NOT(AK77=""),NOT(AK77="Test"),OR(AL84="",AL84="Auswahl"))</formula>
    </cfRule>
  </conditionalFormatting>
  <conditionalFormatting sqref="AL85:AL109">
    <cfRule type="expression" dxfId="120" priority="149">
      <formula>AND(AV$79="----------",NOT(AK$77=""),NOT(AK$77="Test"))</formula>
    </cfRule>
  </conditionalFormatting>
  <conditionalFormatting sqref="AL117">
    <cfRule type="expression" dxfId="119" priority="722">
      <formula>$V$4="Eine Vorlage zur Zielwertüberwachung"</formula>
    </cfRule>
  </conditionalFormatting>
  <conditionalFormatting sqref="AL120">
    <cfRule type="expression" dxfId="118" priority="726">
      <formula>OR($V$4="",NOT(AL120="Auswahl"))</formula>
    </cfRule>
    <cfRule type="expression" dxfId="117" priority="742">
      <formula>AND(NOT(AK113=""),NOT(AK113="Test"),OR(AL120="",AL120="Auswahl"))</formula>
    </cfRule>
  </conditionalFormatting>
  <conditionalFormatting sqref="AL121:AL145">
    <cfRule type="expression" dxfId="116" priority="145">
      <formula>AND(AV$115="----------",NOT(AK$113=""),NOT(AK$113="Test"))</formula>
    </cfRule>
  </conditionalFormatting>
  <conditionalFormatting sqref="AL9:AM9">
    <cfRule type="expression" dxfId="115" priority="1003">
      <formula>AND(NOT(AK5=""),NOT(AK5="Test"),$V$4="Eine Vorlage zur Zielwertüberwachung",OR(AL9="",AL9="Auswahl"))</formula>
    </cfRule>
    <cfRule type="expression" dxfId="114" priority="1007">
      <formula>AND(AL9="eingetragener Zw",$V$4="Eine Vorlage zur Zielwertüberwachung")</formula>
    </cfRule>
    <cfRule type="expression" dxfId="113" priority="1021">
      <formula>AND(AL9="errechneter Mw",$V$4="Eine Vorlage zur Zielwertüberwachung")</formula>
    </cfRule>
  </conditionalFormatting>
  <conditionalFormatting sqref="AL45:AM45">
    <cfRule type="expression" dxfId="112" priority="910">
      <formula>AND(NOT(AK41=""),NOT(AK41="Test"),$V$4="Eine Vorlage zur Zielwertüberwachung",OR(AL45="",AL45="Auswahl"))</formula>
    </cfRule>
    <cfRule type="expression" dxfId="111" priority="913">
      <formula>AND(AL45="eingetragener Zw",$V$4="Eine Vorlage zur Zielwertüberwachung")</formula>
    </cfRule>
    <cfRule type="expression" dxfId="110" priority="927">
      <formula>AND(AL45="errechneter Mw",$V$4="Eine Vorlage zur Zielwertüberwachung")</formula>
    </cfRule>
  </conditionalFormatting>
  <conditionalFormatting sqref="AL81:AM81">
    <cfRule type="expression" dxfId="109" priority="817">
      <formula>AND(NOT(AK77=""),NOT(AK77="Test"),$V$4="Eine Vorlage zur Zielwertüberwachung",OR(AL81="",AL81="Auswahl"))</formula>
    </cfRule>
    <cfRule type="expression" dxfId="108" priority="820">
      <formula>AND(AL81="eingetragener Zw",$V$4="Eine Vorlage zur Zielwertüberwachung")</formula>
    </cfRule>
    <cfRule type="expression" dxfId="107" priority="834">
      <formula>AND(AL81="errechneter Mw",$V$4="Eine Vorlage zur Zielwertüberwachung")</formula>
    </cfRule>
  </conditionalFormatting>
  <conditionalFormatting sqref="AL117:AM117">
    <cfRule type="expression" dxfId="106" priority="724">
      <formula>AND(NOT(AK113=""),NOT(AK113="Test"),$V$4="Eine Vorlage zur Zielwertüberwachung",OR(AL117="",AL117="Auswahl"))</formula>
    </cfRule>
    <cfRule type="expression" dxfId="105" priority="727">
      <formula>AND(AL117="eingetragener Zw",$V$4="Eine Vorlage zur Zielwertüberwachung")</formula>
    </cfRule>
    <cfRule type="expression" dxfId="104" priority="741">
      <formula>AND(AL117="errechneter Mw",$V$4="Eine Vorlage zur Zielwertüberwachung")</formula>
    </cfRule>
  </conditionalFormatting>
  <conditionalFormatting sqref="AN7:AU7">
    <cfRule type="expression" dxfId="103" priority="1000">
      <formula>AV7="----------"</formula>
    </cfRule>
    <cfRule type="expression" dxfId="102" priority="1010">
      <formula>NOT(AV7="----------")</formula>
    </cfRule>
  </conditionalFormatting>
  <conditionalFormatting sqref="AN8:AU8">
    <cfRule type="expression" dxfId="101" priority="998">
      <formula>NOT(AN8="")</formula>
    </cfRule>
  </conditionalFormatting>
  <conditionalFormatting sqref="AN43:AU43">
    <cfRule type="expression" dxfId="100" priority="907">
      <formula>AV43="----------"</formula>
    </cfRule>
    <cfRule type="expression" dxfId="99" priority="916">
      <formula>NOT(AV43="----------")</formula>
    </cfRule>
  </conditionalFormatting>
  <conditionalFormatting sqref="AN44:AU44">
    <cfRule type="expression" dxfId="98" priority="905">
      <formula>NOT(AN44="")</formula>
    </cfRule>
  </conditionalFormatting>
  <conditionalFormatting sqref="AN79:AU79">
    <cfRule type="expression" dxfId="97" priority="814">
      <formula>AV79="----------"</formula>
    </cfRule>
    <cfRule type="expression" dxfId="96" priority="823">
      <formula>NOT(AV79="----------")</formula>
    </cfRule>
  </conditionalFormatting>
  <conditionalFormatting sqref="AN80:AU80">
    <cfRule type="expression" dxfId="95" priority="812">
      <formula>NOT(AN80="")</formula>
    </cfRule>
  </conditionalFormatting>
  <conditionalFormatting sqref="AN115:AU115">
    <cfRule type="expression" dxfId="94" priority="721">
      <formula>AV115="----------"</formula>
    </cfRule>
    <cfRule type="expression" dxfId="93" priority="730">
      <formula>NOT(AV115="----------")</formula>
    </cfRule>
  </conditionalFormatting>
  <conditionalFormatting sqref="AN116:AU116">
    <cfRule type="expression" dxfId="92" priority="719">
      <formula>NOT(AN116="")</formula>
    </cfRule>
  </conditionalFormatting>
  <conditionalFormatting sqref="AN9:AX9">
    <cfRule type="expression" dxfId="91" priority="995">
      <formula>NOT(AN9="")</formula>
    </cfRule>
  </conditionalFormatting>
  <conditionalFormatting sqref="AN45:AX45">
    <cfRule type="expression" dxfId="90" priority="902">
      <formula>NOT(AN45="")</formula>
    </cfRule>
  </conditionalFormatting>
  <conditionalFormatting sqref="AN81:AX81">
    <cfRule type="expression" dxfId="89" priority="809">
      <formula>NOT(AN81="")</formula>
    </cfRule>
  </conditionalFormatting>
  <conditionalFormatting sqref="AN117:AX117">
    <cfRule type="expression" dxfId="88" priority="716">
      <formula>NOT(AN117="")</formula>
    </cfRule>
  </conditionalFormatting>
  <conditionalFormatting sqref="AT10:AU12">
    <cfRule type="expression" dxfId="87" priority="1019">
      <formula>AND(AL9="eingetragener Zw",$V$4="Eine Vorlage zur Zielwertüberwachung")</formula>
    </cfRule>
    <cfRule type="expression" dxfId="86" priority="1020">
      <formula>AND(AL9="errechneter Mw",$V$4="Eine Vorlage zur Zielwertüberwachung")</formula>
    </cfRule>
  </conditionalFormatting>
  <conditionalFormatting sqref="AT11:AU11">
    <cfRule type="expression" dxfId="85" priority="1014">
      <formula>AL10="eingetragener Zw"</formula>
    </cfRule>
    <cfRule type="expression" dxfId="84" priority="1015">
      <formula>AL10="errechneter Mw"</formula>
    </cfRule>
    <cfRule type="expression" dxfId="83" priority="1016">
      <formula>AL10="eingetragener Zw"</formula>
    </cfRule>
    <cfRule type="expression" dxfId="82" priority="1017">
      <formula>AL10="errechneter Mw"</formula>
    </cfRule>
  </conditionalFormatting>
  <conditionalFormatting sqref="AT46:AU48">
    <cfRule type="expression" dxfId="81" priority="925">
      <formula>AND(AL45="eingetragener Zw",$V$4="Eine Vorlage zur Zielwertüberwachung")</formula>
    </cfRule>
    <cfRule type="expression" dxfId="80" priority="926">
      <formula>AND(AL45="errechneter Mw",$V$4="Eine Vorlage zur Zielwertüberwachung")</formula>
    </cfRule>
  </conditionalFormatting>
  <conditionalFormatting sqref="AT47:AU47">
    <cfRule type="expression" dxfId="79" priority="920">
      <formula>AL46="eingetragener Zw"</formula>
    </cfRule>
    <cfRule type="expression" dxfId="78" priority="921">
      <formula>AL46="errechneter Mw"</formula>
    </cfRule>
    <cfRule type="expression" dxfId="77" priority="922">
      <formula>AL46="eingetragener Zw"</formula>
    </cfRule>
    <cfRule type="expression" dxfId="76" priority="923">
      <formula>AL46="errechneter Mw"</formula>
    </cfRule>
  </conditionalFormatting>
  <conditionalFormatting sqref="AT82:AU84">
    <cfRule type="expression" dxfId="75" priority="832">
      <formula>AND(AL81="eingetragener Zw",$V$4="Eine Vorlage zur Zielwertüberwachung")</formula>
    </cfRule>
    <cfRule type="expression" dxfId="74" priority="833">
      <formula>AND(AL81="errechneter Mw",$V$4="Eine Vorlage zur Zielwertüberwachung")</formula>
    </cfRule>
  </conditionalFormatting>
  <conditionalFormatting sqref="AT83:AU83">
    <cfRule type="expression" dxfId="73" priority="827">
      <formula>AL82="eingetragener Zw"</formula>
    </cfRule>
    <cfRule type="expression" dxfId="72" priority="828">
      <formula>AL82="errechneter Mw"</formula>
    </cfRule>
    <cfRule type="expression" dxfId="71" priority="829">
      <formula>AL82="eingetragener Zw"</formula>
    </cfRule>
    <cfRule type="expression" dxfId="70" priority="830">
      <formula>AL82="errechneter Mw"</formula>
    </cfRule>
  </conditionalFormatting>
  <conditionalFormatting sqref="AT118:AU120">
    <cfRule type="expression" dxfId="69" priority="739">
      <formula>AND(AL117="eingetragener Zw",$V$4="Eine Vorlage zur Zielwertüberwachung")</formula>
    </cfRule>
    <cfRule type="expression" dxfId="68" priority="740">
      <formula>AND(AL117="errechneter Mw",$V$4="Eine Vorlage zur Zielwertüberwachung")</formula>
    </cfRule>
  </conditionalFormatting>
  <conditionalFormatting sqref="AT119:AU119">
    <cfRule type="expression" dxfId="67" priority="734">
      <formula>AL118="eingetragener Zw"</formula>
    </cfRule>
    <cfRule type="expression" dxfId="66" priority="735">
      <formula>AL118="errechneter Mw"</formula>
    </cfRule>
    <cfRule type="expression" dxfId="65" priority="736">
      <formula>AL118="eingetragener Zw"</formula>
    </cfRule>
    <cfRule type="expression" dxfId="64" priority="737">
      <formula>AL118="errechneter Mw"</formula>
    </cfRule>
  </conditionalFormatting>
  <conditionalFormatting sqref="AV7:AX7">
    <cfRule type="expression" dxfId="63" priority="999">
      <formula>AND(AV7="----------",$V$4="Eine Vorlage zur Zielwertermittlung")</formula>
    </cfRule>
    <cfRule type="expression" dxfId="62" priority="1009">
      <formula>AND(NOT(AK5=""),NOT(AK5="Test"),AV7="")</formula>
    </cfRule>
    <cfRule type="expression" dxfId="61" priority="1011">
      <formula>AND(AL9="eingetragener Zw",$V$4="Eine Vorlage zur Zielwertüberwachung")</formula>
    </cfRule>
    <cfRule type="expression" dxfId="60" priority="1023">
      <formula>NOT(AV7="----------")</formula>
    </cfRule>
  </conditionalFormatting>
  <conditionalFormatting sqref="AV8:AX8">
    <cfRule type="expression" dxfId="59" priority="997">
      <formula>NOT(AV8="")</formula>
    </cfRule>
  </conditionalFormatting>
  <conditionalFormatting sqref="AV43:AX43">
    <cfRule type="expression" dxfId="58" priority="906">
      <formula>AND(AV43="----------",$V$4="Eine Vorlage zur Zielwertermittlung")</formula>
    </cfRule>
    <cfRule type="expression" dxfId="57" priority="915">
      <formula>AND(NOT(AK41=""),NOT(AK41="Test"),AV43="")</formula>
    </cfRule>
    <cfRule type="expression" dxfId="56" priority="917">
      <formula>AND(AL45="eingetragener Zw",$V$4="Eine Vorlage zur Zielwertüberwachung")</formula>
    </cfRule>
    <cfRule type="expression" dxfId="55" priority="929">
      <formula>NOT(AV43="----------")</formula>
    </cfRule>
  </conditionalFormatting>
  <conditionalFormatting sqref="AV44:AX44">
    <cfRule type="expression" dxfId="54" priority="904">
      <formula>NOT(AV44="")</formula>
    </cfRule>
  </conditionalFormatting>
  <conditionalFormatting sqref="AV79:AX79">
    <cfRule type="expression" dxfId="53" priority="813">
      <formula>AND(AV79="----------",$V$4="Eine Vorlage zur Zielwertermittlung")</formula>
    </cfRule>
    <cfRule type="expression" dxfId="52" priority="822">
      <formula>AND(NOT(AK77=""),NOT(AK77="Test"),AV79="")</formula>
    </cfRule>
    <cfRule type="expression" dxfId="51" priority="824">
      <formula>AND(AL81="eingetragener Zw",$V$4="Eine Vorlage zur Zielwertüberwachung")</formula>
    </cfRule>
    <cfRule type="expression" dxfId="50" priority="836">
      <formula>NOT(AV79="----------")</formula>
    </cfRule>
  </conditionalFormatting>
  <conditionalFormatting sqref="AV80:AX80">
    <cfRule type="expression" dxfId="49" priority="811">
      <formula>NOT(AV80="")</formula>
    </cfRule>
  </conditionalFormatting>
  <conditionalFormatting sqref="AV115:AX115">
    <cfRule type="expression" dxfId="48" priority="720">
      <formula>AND(AV115="----------",$V$4="Eine Vorlage zur Zielwertermittlung")</formula>
    </cfRule>
    <cfRule type="expression" dxfId="47" priority="729">
      <formula>AND(NOT(AK113=""),NOT(AK113="Test"),AV115="")</formula>
    </cfRule>
    <cfRule type="expression" dxfId="46" priority="731">
      <formula>AND(AL117="eingetragener Zw",$V$4="Eine Vorlage zur Zielwertüberwachung")</formula>
    </cfRule>
    <cfRule type="expression" dxfId="45" priority="743">
      <formula>NOT(AV115="----------")</formula>
    </cfRule>
  </conditionalFormatting>
  <conditionalFormatting sqref="AV116:AX116">
    <cfRule type="expression" dxfId="44" priority="718">
      <formula>NOT(AV116="")</formula>
    </cfRule>
  </conditionalFormatting>
  <conditionalFormatting sqref="AX5:BA5">
    <cfRule type="expression" dxfId="43" priority="1018">
      <formula>AND(NOT(AK5="Test"),NOT(AK5=""),AX5="")</formula>
    </cfRule>
  </conditionalFormatting>
  <conditionalFormatting sqref="AX6:BA6">
    <cfRule type="expression" dxfId="42" priority="1008">
      <formula>AND(NOT(AK5=""),NOT(AK5="Test"),AX5="",AV11="")</formula>
    </cfRule>
  </conditionalFormatting>
  <conditionalFormatting sqref="AX41:BA41">
    <cfRule type="expression" dxfId="41" priority="924">
      <formula>AND(NOT(AK41="Test"),NOT(AK41=""),AX41="")</formula>
    </cfRule>
  </conditionalFormatting>
  <conditionalFormatting sqref="AX42:BA42">
    <cfRule type="expression" dxfId="40" priority="914">
      <formula>AND(NOT(AK41=""),NOT(AK41="Test"),AX41="",AV47="")</formula>
    </cfRule>
  </conditionalFormatting>
  <conditionalFormatting sqref="AX77:BA77">
    <cfRule type="expression" dxfId="39" priority="831">
      <formula>AND(NOT(AK77="Test"),NOT(AK77=""),AX77="")</formula>
    </cfRule>
  </conditionalFormatting>
  <conditionalFormatting sqref="AX78:BA78">
    <cfRule type="expression" dxfId="38" priority="821">
      <formula>AND(NOT(AK77=""),NOT(AK77="Test"),AX77="",AV83="")</formula>
    </cfRule>
  </conditionalFormatting>
  <conditionalFormatting sqref="AX113:BA113">
    <cfRule type="expression" dxfId="37" priority="738">
      <formula>AND(NOT(AK113="Test"),NOT(AK113=""),AX113="")</formula>
    </cfRule>
  </conditionalFormatting>
  <conditionalFormatting sqref="AX114:BA114">
    <cfRule type="expression" dxfId="36" priority="728">
      <formula>AND(NOT(AK113=""),NOT(AK113="Test"),AX113="",AV119="")</formula>
    </cfRule>
  </conditionalFormatting>
  <conditionalFormatting sqref="AY7:BA7">
    <cfRule type="expression" dxfId="35" priority="1013">
      <formula>AND(NOT(AK5=""),NOT(AK5="Test"),OR(AY7="Einheit",AY7=""))</formula>
    </cfRule>
  </conditionalFormatting>
  <conditionalFormatting sqref="AY8:BA8">
    <cfRule type="expression" dxfId="34" priority="996">
      <formula>NOT(AY8="")</formula>
    </cfRule>
  </conditionalFormatting>
  <conditionalFormatting sqref="AY9:BA9">
    <cfRule type="expression" dxfId="33" priority="994">
      <formula>NOT(AY9="")</formula>
    </cfRule>
    <cfRule type="expression" dxfId="32" priority="1024">
      <formula>AND(AL9="errechneter Mw",$V$4="Eine Vorlage zur Zielwertüberwachung",NOT(AY9=""))</formula>
    </cfRule>
  </conditionalFormatting>
  <conditionalFormatting sqref="AY43:BA43">
    <cfRule type="expression" dxfId="31" priority="919">
      <formula>AND(NOT(AK41=""),NOT(AK41="Test"),OR(AY43="Einheit",AY43=""))</formula>
    </cfRule>
  </conditionalFormatting>
  <conditionalFormatting sqref="AY44:BA44">
    <cfRule type="expression" dxfId="30" priority="903">
      <formula>NOT(AY44="")</formula>
    </cfRule>
  </conditionalFormatting>
  <conditionalFormatting sqref="AY45:BA45">
    <cfRule type="expression" dxfId="29" priority="901">
      <formula>NOT(AY45="")</formula>
    </cfRule>
    <cfRule type="expression" dxfId="28" priority="930">
      <formula>AND(AL45="errechneter Mw",$V$4="Eine Vorlage zur Zielwertüberwachung",NOT(AY45=""))</formula>
    </cfRule>
  </conditionalFormatting>
  <conditionalFormatting sqref="AY79:BA79">
    <cfRule type="expression" dxfId="27" priority="826">
      <formula>AND(NOT(AK77=""),NOT(AK77="Test"),OR(AY79="Einheit",AY79=""))</formula>
    </cfRule>
  </conditionalFormatting>
  <conditionalFormatting sqref="AY80:BA80">
    <cfRule type="expression" dxfId="26" priority="810">
      <formula>NOT(AY80="")</formula>
    </cfRule>
  </conditionalFormatting>
  <conditionalFormatting sqref="AY81:BA81">
    <cfRule type="expression" dxfId="25" priority="808">
      <formula>NOT(AY81="")</formula>
    </cfRule>
    <cfRule type="expression" dxfId="24" priority="837">
      <formula>AND(AL81="errechneter Mw",$V$4="Eine Vorlage zur Zielwertüberwachung",NOT(AY81=""))</formula>
    </cfRule>
  </conditionalFormatting>
  <conditionalFormatting sqref="AY115:BA115">
    <cfRule type="expression" dxfId="23" priority="733">
      <formula>AND(NOT(AK113=""),NOT(AK113="Test"),OR(AY115="Einheit",AY115=""))</formula>
    </cfRule>
  </conditionalFormatting>
  <conditionalFormatting sqref="AY116:BA116">
    <cfRule type="expression" dxfId="22" priority="717">
      <formula>NOT(AY116="")</formula>
    </cfRule>
  </conditionalFormatting>
  <conditionalFormatting sqref="AY117:BA117">
    <cfRule type="expression" dxfId="21" priority="715">
      <formula>NOT(AY117="")</formula>
    </cfRule>
    <cfRule type="expression" dxfId="20" priority="744">
      <formula>AND(AL117="errechneter Mw",$V$4="Eine Vorlage zur Zielwertüberwachung",NOT(AY117=""))</formula>
    </cfRule>
  </conditionalFormatting>
  <conditionalFormatting sqref="BC46 BC48:BC73">
    <cfRule type="expression" dxfId="19" priority="3">
      <formula>$V$4=""</formula>
    </cfRule>
  </conditionalFormatting>
  <conditionalFormatting sqref="BC82 BC84:BC109">
    <cfRule type="expression" dxfId="18" priority="2">
      <formula>$V$4=""</formula>
    </cfRule>
  </conditionalFormatting>
  <conditionalFormatting sqref="BC118 BC120:BC145">
    <cfRule type="expression" dxfId="17" priority="1">
      <formula>$V$4=""</formula>
    </cfRule>
  </conditionalFormatting>
  <dataValidations count="1">
    <dataValidation showInputMessage="1" showErrorMessage="1" sqref="L7:N7 L43:N43 AD43:AF43 AV43:AX43 L79:N79 AD79:AF79 AV79:AX79 L115:N115 AD115:AF115 AV115:AX115"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04.03.2025    &amp;CSeite &amp;P/&amp;N&amp;RPolymed.ch/Downloads/Labor/XXXXYYYY           </oddFooter>
  </headerFooter>
  <rowBreaks count="4" manualBreakCount="4">
    <brk id="37" max="55" man="1"/>
    <brk id="73" max="55" man="1"/>
    <brk id="109" max="55" man="1"/>
    <brk id="14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xm:sqref>
        </x14:dataValidation>
        <x14:dataValidation type="list" showInputMessage="1" showErrorMessage="1" xr:uid="{0FB66A0D-91D7-4747-80E9-82DF2FC4C9C0}">
          <x14:formula1>
            <xm:f>Hilfstabelle!$Q$21:$Q$23</xm:f>
          </x14:formula1>
          <xm:sqref>B9 AL9 T9 B45 T45 AL45 B81 T81 AL81 B117 T117 AL117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4BA1-7191-468B-9923-0A15922E55B5}">
  <dimension ref="B1:G34"/>
  <sheetViews>
    <sheetView showGridLines="0" zoomScaleNormal="100" workbookViewId="0">
      <selection activeCell="C29" sqref="C29"/>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 customHeight="1" thickBot="1" x14ac:dyDescent="0.25"/>
    <row r="2" spans="2:7" ht="12.75" customHeight="1" x14ac:dyDescent="0.2">
      <c r="B2" s="185" t="str">
        <f>Dokumentationshilfe!C1</f>
        <v>AFIAS</v>
      </c>
      <c r="C2" s="186"/>
      <c r="D2" s="186"/>
      <c r="E2" s="186"/>
      <c r="F2" s="186"/>
      <c r="G2" s="187"/>
    </row>
    <row r="3" spans="2:7" ht="12.75" customHeight="1" x14ac:dyDescent="0.2">
      <c r="B3" s="188"/>
      <c r="C3" s="189"/>
      <c r="D3" s="189"/>
      <c r="E3" s="189"/>
      <c r="F3" s="189"/>
      <c r="G3" s="190"/>
    </row>
    <row r="4" spans="2:7" ht="12.75" customHeight="1" x14ac:dyDescent="0.2">
      <c r="B4" s="188"/>
      <c r="C4" s="189"/>
      <c r="D4" s="189"/>
      <c r="E4" s="189"/>
      <c r="F4" s="189"/>
      <c r="G4" s="190"/>
    </row>
    <row r="5" spans="2:7" ht="18.75" thickBot="1" x14ac:dyDescent="0.3">
      <c r="B5" s="191" t="str">
        <f>Dokumentationshilfe!C3</f>
        <v>Hormone control</v>
      </c>
      <c r="C5" s="192"/>
      <c r="D5" s="193" t="str">
        <f>CONCATENATE(Dokumentationshilfe!S3,Dokumentationshilfe!T3)</f>
        <v>Lot: HOCOUY44</v>
      </c>
      <c r="E5" s="193"/>
      <c r="F5" s="194" t="str">
        <f>CONCATENATE(Dokumentationshilfe!AF3,TEXT(Dokumentationshilfe!AK3,"TT.MM.JJJJ"))</f>
        <v>Verfall: 01.10.2025</v>
      </c>
      <c r="G5" s="195"/>
    </row>
    <row r="6" spans="2:7" ht="13.5" thickBot="1" x14ac:dyDescent="0.25"/>
    <row r="7" spans="2:7" ht="17.25" thickBot="1" x14ac:dyDescent="0.3">
      <c r="B7" s="65" t="s">
        <v>51</v>
      </c>
      <c r="C7" s="66" t="s">
        <v>213</v>
      </c>
      <c r="D7" s="196" t="s">
        <v>214</v>
      </c>
      <c r="E7" s="196"/>
      <c r="F7" s="196"/>
      <c r="G7" s="65" t="s">
        <v>1</v>
      </c>
    </row>
    <row r="8" spans="2:7" ht="15.75" thickBot="1" x14ac:dyDescent="0.25">
      <c r="B8" s="67" t="str">
        <f>Dokumentationshilfe!A5</f>
        <v>TSH</v>
      </c>
      <c r="C8" s="68">
        <f>Dokumentationshilfe!J11</f>
        <v>3.6</v>
      </c>
      <c r="D8" s="184" t="str">
        <f>CONCATENATE(Dokumentationshilfe!D11," - ",Dokumentationshilfe!P11)</f>
        <v>2.96 - 4.24</v>
      </c>
      <c r="E8" s="184"/>
      <c r="F8" s="184"/>
      <c r="G8" s="67" t="str">
        <f>Dokumentationshilfe!O7</f>
        <v>µlU/ml</v>
      </c>
    </row>
    <row r="9" spans="2:7" ht="15.75" thickBot="1" x14ac:dyDescent="0.25">
      <c r="B9" s="67" t="str">
        <f>Dokumentationshilfe!S5</f>
        <v>TSH</v>
      </c>
      <c r="C9" s="68">
        <f>Dokumentationshilfe!AB11</f>
        <v>15.5</v>
      </c>
      <c r="D9" s="184" t="str">
        <f>CONCATENATE(Dokumentationshilfe!V11," - ",Dokumentationshilfe!AH11)</f>
        <v>12.71 - 18.29</v>
      </c>
      <c r="E9" s="184"/>
      <c r="F9" s="184"/>
      <c r="G9" s="67" t="str">
        <f>Dokumentationshilfe!AG7</f>
        <v>µlU/ml</v>
      </c>
    </row>
    <row r="10" spans="2:7" ht="15.75" thickBot="1" x14ac:dyDescent="0.25">
      <c r="B10" s="67" t="str">
        <f>Dokumentationshilfe!AK5</f>
        <v>Test</v>
      </c>
      <c r="C10" s="68" t="str">
        <f>Dokumentationshilfe!AT11</f>
        <v/>
      </c>
      <c r="D10" s="184" t="str">
        <f>CONCATENATE(Dokumentationshilfe!AN11," - ",Dokumentationshilfe!AZ11)</f>
        <v xml:space="preserve"> - </v>
      </c>
      <c r="E10" s="184"/>
      <c r="F10" s="184"/>
      <c r="G10" s="67" t="str">
        <f>Dokumentationshilfe!AY7</f>
        <v>Einheit</v>
      </c>
    </row>
    <row r="11" spans="2:7" ht="15.75" thickBot="1" x14ac:dyDescent="0.25">
      <c r="B11" s="67" t="str">
        <f>Dokumentationshilfe!A41</f>
        <v>T3</v>
      </c>
      <c r="C11" s="68">
        <f>Dokumentationshilfe!J47</f>
        <v>1.75</v>
      </c>
      <c r="D11" s="184" t="str">
        <f>CONCATENATE(Dokumentationshilfe!D47," - ",Dokumentationshilfe!P47)</f>
        <v>1.4 - 2.1</v>
      </c>
      <c r="E11" s="184"/>
      <c r="F11" s="184"/>
      <c r="G11" s="67" t="str">
        <f>Dokumentationshilfe!O43</f>
        <v>nmol/l</v>
      </c>
    </row>
    <row r="12" spans="2:7" ht="15.75" thickBot="1" x14ac:dyDescent="0.25">
      <c r="B12" s="67" t="str">
        <f>Dokumentationshilfe!S41</f>
        <v>T3</v>
      </c>
      <c r="C12" s="68">
        <f>Dokumentationshilfe!AB47</f>
        <v>4.5999999999999996</v>
      </c>
      <c r="D12" s="184" t="str">
        <f>CONCATENATE(Dokumentationshilfe!V47," - ",Dokumentationshilfe!AH47)</f>
        <v>3.68 - 5.52</v>
      </c>
      <c r="E12" s="184"/>
      <c r="F12" s="184"/>
      <c r="G12" s="67" t="str">
        <f>Dokumentationshilfe!AG43</f>
        <v>nmol/l</v>
      </c>
    </row>
    <row r="13" spans="2:7" ht="15.75" thickBot="1" x14ac:dyDescent="0.25">
      <c r="B13" s="67" t="str">
        <f>Dokumentationshilfe!AK41</f>
        <v>Test</v>
      </c>
      <c r="C13" s="68" t="str">
        <f>Dokumentationshilfe!AT47</f>
        <v/>
      </c>
      <c r="D13" s="184" t="str">
        <f>CONCATENATE(Dokumentationshilfe!AN47," - ",Dokumentationshilfe!AZ47)</f>
        <v xml:space="preserve"> - </v>
      </c>
      <c r="E13" s="184"/>
      <c r="F13" s="184"/>
      <c r="G13" s="67" t="str">
        <f>Dokumentationshilfe!AY43</f>
        <v>Einheit</v>
      </c>
    </row>
    <row r="14" spans="2:7" ht="15.75" thickBot="1" x14ac:dyDescent="0.25">
      <c r="B14" s="67" t="str">
        <f>Dokumentationshilfe!A77</f>
        <v>T4</v>
      </c>
      <c r="C14" s="68">
        <f>Dokumentationshilfe!J83</f>
        <v>70.400000000000006</v>
      </c>
      <c r="D14" s="184" t="str">
        <f>CONCATENATE(Dokumentationshilfe!D83," - ",Dokumentationshilfe!P83)</f>
        <v>56.32 - 84.48</v>
      </c>
      <c r="E14" s="184"/>
      <c r="F14" s="184"/>
      <c r="G14" s="67" t="str">
        <f>Dokumentationshilfe!O79</f>
        <v>nmol/l</v>
      </c>
    </row>
    <row r="15" spans="2:7" ht="15.75" thickBot="1" x14ac:dyDescent="0.25">
      <c r="B15" s="67" t="str">
        <f>Dokumentationshilfe!S77</f>
        <v>T4</v>
      </c>
      <c r="C15" s="68">
        <f>Dokumentationshilfe!AB83</f>
        <v>138</v>
      </c>
      <c r="D15" s="184" t="str">
        <f>CONCATENATE(Dokumentationshilfe!V83," - ",Dokumentationshilfe!AH83)</f>
        <v>110.4 - 165.6</v>
      </c>
      <c r="E15" s="184"/>
      <c r="F15" s="184"/>
      <c r="G15" s="67" t="str">
        <f>Dokumentationshilfe!AG79</f>
        <v>nmol/l</v>
      </c>
    </row>
    <row r="16" spans="2:7" ht="15.75" thickBot="1" x14ac:dyDescent="0.25">
      <c r="B16" s="67" t="str">
        <f>Dokumentationshilfe!AK77</f>
        <v>Test</v>
      </c>
      <c r="C16" s="68" t="str">
        <f>Dokumentationshilfe!AT83</f>
        <v/>
      </c>
      <c r="D16" s="184" t="str">
        <f>CONCATENATE(Dokumentationshilfe!AN83," - ",Dokumentationshilfe!AZ83)</f>
        <v xml:space="preserve"> - </v>
      </c>
      <c r="E16" s="184"/>
      <c r="F16" s="184"/>
      <c r="G16" s="67" t="str">
        <f>Dokumentationshilfe!AY79</f>
        <v>Einheit</v>
      </c>
    </row>
    <row r="17" spans="2:7" ht="15.75" thickBot="1" x14ac:dyDescent="0.25">
      <c r="B17" s="67" t="str">
        <f>Dokumentationshilfe!A113</f>
        <v>Beta-hCG</v>
      </c>
      <c r="C17" s="68">
        <f>Dokumentationshilfe!J119</f>
        <v>228</v>
      </c>
      <c r="D17" s="184" t="str">
        <f>CONCATENATE(Dokumentationshilfe!D119," - ",Dokumentationshilfe!P119)</f>
        <v>171 - 285</v>
      </c>
      <c r="E17" s="184"/>
      <c r="F17" s="184"/>
      <c r="G17" s="67" t="str">
        <f>Dokumentationshilfe!O115</f>
        <v>mlU/ml</v>
      </c>
    </row>
    <row r="18" spans="2:7" ht="15.75" thickBot="1" x14ac:dyDescent="0.25">
      <c r="B18" s="67" t="str">
        <f>Dokumentationshilfe!S113</f>
        <v>Beta-hCG</v>
      </c>
      <c r="C18" s="68">
        <f>Dokumentationshilfe!AB119</f>
        <v>2027</v>
      </c>
      <c r="D18" s="184" t="str">
        <f>CONCATENATE(Dokumentationshilfe!V119," - ",Dokumentationshilfe!AH119)</f>
        <v>1520.25 - 2533.75</v>
      </c>
      <c r="E18" s="184"/>
      <c r="F18" s="184"/>
      <c r="G18" s="67" t="str">
        <f>Dokumentationshilfe!AG115</f>
        <v>mlU/ml</v>
      </c>
    </row>
    <row r="19" spans="2:7" ht="15.75" thickBot="1" x14ac:dyDescent="0.25">
      <c r="B19" s="67" t="str">
        <f>Dokumentationshilfe!AK113</f>
        <v>Test</v>
      </c>
      <c r="C19" s="68" t="str">
        <f>Dokumentationshilfe!AT119</f>
        <v/>
      </c>
      <c r="D19" s="184" t="str">
        <f>CONCATENATE(Dokumentationshilfe!AN119," - ",Dokumentationshilfe!AZ119)</f>
        <v xml:space="preserve"> - </v>
      </c>
      <c r="E19" s="184"/>
      <c r="F19" s="184"/>
      <c r="G19" s="67" t="str">
        <f>Dokumentationshilfe!AY115</f>
        <v>Einheit</v>
      </c>
    </row>
    <row r="20" spans="2:7" ht="15" x14ac:dyDescent="0.2">
      <c r="B20" s="69"/>
      <c r="C20" s="70"/>
      <c r="D20" s="198"/>
      <c r="E20" s="198"/>
      <c r="F20" s="198"/>
      <c r="G20" s="69"/>
    </row>
    <row r="21" spans="2:7" ht="15" x14ac:dyDescent="0.2">
      <c r="B21" s="71"/>
      <c r="C21" s="72"/>
      <c r="D21" s="197"/>
      <c r="E21" s="197"/>
      <c r="F21" s="197"/>
      <c r="G21" s="71"/>
    </row>
    <row r="22" spans="2:7" ht="15" x14ac:dyDescent="0.2">
      <c r="B22" s="71"/>
      <c r="C22" s="72"/>
      <c r="D22" s="197"/>
      <c r="E22" s="197"/>
      <c r="F22" s="197"/>
      <c r="G22" s="71"/>
    </row>
    <row r="23" spans="2:7" ht="15" x14ac:dyDescent="0.2">
      <c r="B23" s="71"/>
      <c r="C23" s="72"/>
      <c r="D23" s="197"/>
      <c r="E23" s="197"/>
      <c r="F23" s="197"/>
      <c r="G23" s="71"/>
    </row>
    <row r="24" spans="2:7" ht="15" x14ac:dyDescent="0.2">
      <c r="B24" s="71"/>
      <c r="C24" s="72"/>
      <c r="D24" s="197"/>
      <c r="E24" s="197"/>
      <c r="F24" s="197"/>
      <c r="G24" s="71"/>
    </row>
    <row r="25" spans="2:7" ht="15" x14ac:dyDescent="0.2">
      <c r="B25" s="71"/>
      <c r="C25" s="72"/>
      <c r="D25" s="197"/>
      <c r="E25" s="197"/>
      <c r="F25" s="197"/>
      <c r="G25" s="71"/>
    </row>
    <row r="26" spans="2:7" ht="15" x14ac:dyDescent="0.2">
      <c r="B26" s="71"/>
      <c r="C26" s="72"/>
      <c r="D26" s="197"/>
      <c r="E26" s="197"/>
      <c r="F26" s="197"/>
      <c r="G26" s="71"/>
    </row>
    <row r="27" spans="2:7" ht="15" x14ac:dyDescent="0.2">
      <c r="B27" s="71"/>
      <c r="C27" s="72"/>
      <c r="D27" s="197"/>
      <c r="E27" s="197"/>
      <c r="F27" s="197"/>
      <c r="G27" s="71"/>
    </row>
    <row r="28" spans="2:7" ht="15" x14ac:dyDescent="0.2">
      <c r="B28" s="71"/>
      <c r="C28" s="72"/>
      <c r="D28" s="197"/>
      <c r="E28" s="197"/>
      <c r="F28" s="197"/>
      <c r="G28" s="71"/>
    </row>
    <row r="29" spans="2:7" ht="15" x14ac:dyDescent="0.2">
      <c r="B29" s="71"/>
      <c r="C29" s="72"/>
      <c r="D29" s="197"/>
      <c r="E29" s="197"/>
      <c r="F29" s="197"/>
      <c r="G29" s="71"/>
    </row>
    <row r="30" spans="2:7" ht="15" x14ac:dyDescent="0.2">
      <c r="B30" s="71"/>
      <c r="C30" s="72"/>
      <c r="D30" s="197"/>
      <c r="E30" s="197"/>
      <c r="F30" s="197"/>
      <c r="G30" s="71"/>
    </row>
    <row r="31" spans="2:7" ht="15" x14ac:dyDescent="0.2">
      <c r="B31" s="71"/>
      <c r="C31" s="72"/>
      <c r="D31" s="197"/>
      <c r="E31" s="197"/>
      <c r="F31" s="197"/>
      <c r="G31" s="71"/>
    </row>
    <row r="32" spans="2:7" ht="15" x14ac:dyDescent="0.2">
      <c r="B32" s="71"/>
      <c r="C32" s="72"/>
      <c r="D32" s="197"/>
      <c r="E32" s="197"/>
      <c r="F32" s="197"/>
      <c r="G32" s="71"/>
    </row>
    <row r="33" spans="2:7" ht="15" x14ac:dyDescent="0.2">
      <c r="B33" s="71"/>
      <c r="C33" s="72"/>
      <c r="D33" s="197"/>
      <c r="E33" s="197"/>
      <c r="F33" s="197"/>
      <c r="G33" s="71"/>
    </row>
    <row r="34" spans="2:7" ht="15" x14ac:dyDescent="0.2">
      <c r="B34" s="71"/>
      <c r="C34" s="72"/>
      <c r="D34" s="197"/>
      <c r="E34" s="197"/>
      <c r="F34" s="197"/>
      <c r="G34" s="71"/>
    </row>
  </sheetData>
  <sheetProtection algorithmName="SHA-512" hashValue="qzRyfJS+IHBdC/us4jj6WrYeYXR3C38s2oUbG0KgrxeGwiurz898X62z4kz9dxIIJlKVHc/ZqFs0sN5XeulyLw==" saltValue="sBWUYeHXR6YhKTS2tPZbuA=="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4573-7EE3-4E90-B3BF-984B23214D88}">
  <dimension ref="B1:M357"/>
  <sheetViews>
    <sheetView showGridLines="0" zoomScaleNormal="100" workbookViewId="0">
      <selection activeCell="J22" sqref="J22"/>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4" t="s">
        <v>215</v>
      </c>
      <c r="C2" s="205"/>
      <c r="D2" s="205"/>
      <c r="E2" s="205"/>
      <c r="F2" s="205"/>
      <c r="G2" s="206"/>
      <c r="I2" s="204" t="s">
        <v>216</v>
      </c>
      <c r="J2" s="205"/>
      <c r="K2" s="205"/>
      <c r="L2" s="205"/>
      <c r="M2" s="206"/>
    </row>
    <row r="3" spans="2:13" ht="16.5" customHeight="1" thickBot="1" x14ac:dyDescent="0.25">
      <c r="B3" s="76"/>
      <c r="C3" s="77"/>
      <c r="D3" s="77"/>
      <c r="E3" s="77"/>
      <c r="F3" s="77"/>
      <c r="G3" s="78"/>
      <c r="I3" s="76"/>
      <c r="J3" s="77"/>
      <c r="K3" s="77"/>
      <c r="L3" s="77"/>
      <c r="M3" s="78"/>
    </row>
    <row r="4" spans="2:13" ht="16.5" customHeight="1" thickBot="1" x14ac:dyDescent="0.25">
      <c r="B4" s="79" t="s">
        <v>51</v>
      </c>
      <c r="C4" s="80" t="s">
        <v>217</v>
      </c>
      <c r="D4" s="80" t="s">
        <v>218</v>
      </c>
      <c r="E4" s="80" t="s">
        <v>219</v>
      </c>
      <c r="F4" s="80" t="s">
        <v>220</v>
      </c>
      <c r="G4" s="81" t="s">
        <v>221</v>
      </c>
      <c r="I4" s="212" t="s">
        <v>222</v>
      </c>
      <c r="J4" s="213"/>
      <c r="K4" s="213"/>
      <c r="L4" s="213"/>
      <c r="M4" s="214"/>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51</v>
      </c>
      <c r="J5" s="87" t="s">
        <v>223</v>
      </c>
      <c r="K5" s="88" t="s">
        <v>224</v>
      </c>
      <c r="L5" s="88" t="s">
        <v>225</v>
      </c>
      <c r="M5" s="89" t="s">
        <v>226</v>
      </c>
    </row>
    <row r="6" spans="2:13" ht="16.5" customHeight="1" x14ac:dyDescent="0.2">
      <c r="B6" s="90"/>
      <c r="G6" s="91"/>
      <c r="I6" s="92" t="str">
        <f>Dokumentationshilfe!A5</f>
        <v>TSH</v>
      </c>
      <c r="J6" s="93"/>
      <c r="K6" s="93"/>
      <c r="L6" s="94">
        <f>Dokumentationshilfe!J11</f>
        <v>3.6</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227</v>
      </c>
      <c r="C7" s="215" t="str">
        <f>IF(OR(F5="VK manuell eingeben",F5="Parameter eingeben"),"",IF(OR(F5=0,F5=""),"",IF(AND(E5="",F5&lt;&gt;"",F5&lt;&gt;0),_xlfn.CONCAT(Hilfstabelle!Q39,MAX(C5,D5)-F5,Hilfstabelle!Q40,MAX(C5,D5)+F5,Hilfstabelle!Q41),IF(E5&lt;F5,Hilfstabelle!Q43,IF(E5&gt;F5,Hilfstabelle!Q44,"")))))</f>
        <v/>
      </c>
      <c r="D7" s="215"/>
      <c r="E7" s="215"/>
      <c r="F7" s="215"/>
      <c r="G7" s="216"/>
      <c r="I7" s="92" t="str">
        <f>Dokumentationshilfe!S5</f>
        <v>TSH</v>
      </c>
      <c r="J7" s="93"/>
      <c r="K7" s="93"/>
      <c r="L7" s="94">
        <f>Dokumentationshilfe!AB11</f>
        <v>15.5</v>
      </c>
      <c r="M7" s="95"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7"/>
      <c r="D8" s="217"/>
      <c r="E8" s="217"/>
      <c r="F8" s="217"/>
      <c r="G8" s="218"/>
      <c r="I8" s="97" t="str">
        <f>Dokumentationshilfe!AK5</f>
        <v>Test</v>
      </c>
      <c r="J8" s="98"/>
      <c r="K8" s="98"/>
      <c r="L8" s="99" t="str">
        <f>Dokumentationshilfe!AT11</f>
        <v/>
      </c>
      <c r="M8" s="100" t="str">
        <f t="shared" si="0"/>
        <v>Analysesystem wählen</v>
      </c>
    </row>
    <row r="9" spans="2:13" ht="16.5" customHeight="1" thickBot="1" x14ac:dyDescent="0.25">
      <c r="B9" s="101"/>
      <c r="C9" s="219"/>
      <c r="D9" s="219"/>
      <c r="E9" s="219"/>
      <c r="F9" s="219"/>
      <c r="G9" s="220"/>
      <c r="I9" s="92" t="str">
        <f>Dokumentationshilfe!A41</f>
        <v>T3</v>
      </c>
      <c r="J9" s="93"/>
      <c r="K9" s="93"/>
      <c r="L9" s="94">
        <f>Dokumentationshilfe!J47</f>
        <v>1.75</v>
      </c>
      <c r="M9" s="95" t="str">
        <f t="shared" si="0"/>
        <v>Analysesystem wählen</v>
      </c>
    </row>
    <row r="10" spans="2:13" ht="16.5" customHeight="1" thickTop="1" x14ac:dyDescent="0.2">
      <c r="I10" s="92" t="str">
        <f>Dokumentationshilfe!S41</f>
        <v>T3</v>
      </c>
      <c r="J10" s="93"/>
      <c r="K10" s="93"/>
      <c r="L10" s="94">
        <f>Dokumentationshilfe!AB47</f>
        <v>4.5999999999999996</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21" t="s">
        <v>228</v>
      </c>
      <c r="C12" s="222"/>
      <c r="D12" s="222"/>
      <c r="E12" s="222"/>
      <c r="F12" s="222"/>
      <c r="G12" s="223"/>
      <c r="I12" s="92" t="str">
        <f>Dokumentationshilfe!A77</f>
        <v>T4</v>
      </c>
      <c r="J12" s="93"/>
      <c r="K12" s="93"/>
      <c r="L12" s="94">
        <f>Dokumentationshilfe!J83</f>
        <v>70.400000000000006</v>
      </c>
      <c r="M12" s="95" t="str">
        <f t="shared" si="0"/>
        <v>Analysesystem wählen</v>
      </c>
    </row>
    <row r="13" spans="2:13" ht="16.5" customHeight="1" thickBot="1" x14ac:dyDescent="0.25">
      <c r="B13" s="90"/>
      <c r="G13" s="91"/>
      <c r="I13" s="92" t="str">
        <f>Dokumentationshilfe!S77</f>
        <v>T4</v>
      </c>
      <c r="J13" s="93"/>
      <c r="K13" s="93"/>
      <c r="L13" s="94">
        <f>Dokumentationshilfe!AB83</f>
        <v>138</v>
      </c>
      <c r="M13" s="95" t="str">
        <f t="shared" si="0"/>
        <v>Analysesystem wählen</v>
      </c>
    </row>
    <row r="14" spans="2:13" ht="16.5" customHeight="1" x14ac:dyDescent="0.2">
      <c r="B14" s="102" t="s">
        <v>229</v>
      </c>
      <c r="C14" s="211" t="s">
        <v>230</v>
      </c>
      <c r="D14" s="211"/>
      <c r="E14" s="103" t="s">
        <v>231</v>
      </c>
      <c r="F14" s="104" t="s">
        <v>232</v>
      </c>
      <c r="G14" s="105"/>
      <c r="I14" s="97" t="str">
        <f>Dokumentationshilfe!AK77</f>
        <v>Test</v>
      </c>
      <c r="J14" s="98"/>
      <c r="K14" s="98"/>
      <c r="L14" s="99" t="str">
        <f>Dokumentationshilfe!AT83</f>
        <v/>
      </c>
      <c r="M14" s="100" t="str">
        <f t="shared" si="0"/>
        <v>Analysesystem wählen</v>
      </c>
    </row>
    <row r="15" spans="2:13" ht="16.5" customHeight="1" thickBot="1" x14ac:dyDescent="0.25">
      <c r="B15" s="110"/>
      <c r="C15" s="203"/>
      <c r="D15" s="203"/>
      <c r="E15" s="107"/>
      <c r="F15" s="111" t="str">
        <f t="array" ref="F15">IF(OR(B15="",AND(B15&lt;&gt;"",OR(C15="",E15=""))),"",IFERROR(INDEX(Hilfstabelle!AD8:AD500, MATCH(1, (Hilfstabelle!AB8:AB500=C15) * (Hilfstabelle!AC8:AC500=E15), 0)) * B15,""))</f>
        <v/>
      </c>
      <c r="G15" s="112" t="str">
        <f>IF(E15="","",E15)</f>
        <v/>
      </c>
      <c r="I15" s="92" t="str">
        <f>Dokumentationshilfe!A113</f>
        <v>Beta-hCG</v>
      </c>
      <c r="J15" s="93"/>
      <c r="K15" s="93"/>
      <c r="L15" s="94">
        <f>Dokumentationshilfe!J119</f>
        <v>228</v>
      </c>
      <c r="M15" s="95" t="str">
        <f t="shared" si="0"/>
        <v>Analysesystem wählen</v>
      </c>
    </row>
    <row r="16" spans="2:13" ht="16.5" customHeight="1" thickTop="1" x14ac:dyDescent="0.2">
      <c r="I16" s="92" t="str">
        <f>Dokumentationshilfe!S113</f>
        <v>Beta-hCG</v>
      </c>
      <c r="J16" s="93"/>
      <c r="K16" s="93"/>
      <c r="L16" s="94">
        <f>Dokumentationshilfe!AB119</f>
        <v>2027</v>
      </c>
      <c r="M16" s="95" t="str">
        <f t="shared" si="0"/>
        <v>Analysesystem wählen</v>
      </c>
    </row>
    <row r="17" spans="2:13" ht="16.5" customHeight="1" thickBot="1" x14ac:dyDescent="0.25">
      <c r="I17" s="106" t="str">
        <f>Dokumentationshilfe!AK113</f>
        <v>Test</v>
      </c>
      <c r="J17" s="107"/>
      <c r="K17" s="107"/>
      <c r="L17" s="108" t="str">
        <f>Dokumentationshilfe!AT119</f>
        <v/>
      </c>
      <c r="M17" s="109" t="str">
        <f t="shared" si="0"/>
        <v>Analysesystem wählen</v>
      </c>
    </row>
    <row r="18" spans="2:13" ht="16.5" customHeight="1" thickTop="1" thickBot="1" x14ac:dyDescent="0.3">
      <c r="B18" s="204" t="s">
        <v>233</v>
      </c>
      <c r="C18" s="205"/>
      <c r="D18" s="205"/>
      <c r="E18" s="205"/>
      <c r="F18" s="205"/>
      <c r="G18" s="206"/>
    </row>
    <row r="19" spans="2:13" ht="16.5" customHeight="1" thickBot="1" x14ac:dyDescent="0.25">
      <c r="B19" s="76"/>
      <c r="C19" s="77"/>
      <c r="D19" s="77"/>
      <c r="E19" s="77"/>
      <c r="F19" s="77"/>
      <c r="G19" s="78"/>
    </row>
    <row r="20" spans="2:13" ht="16.5" customHeight="1" x14ac:dyDescent="0.2">
      <c r="B20" s="207" t="s">
        <v>234</v>
      </c>
      <c r="C20" s="208"/>
      <c r="D20" s="209" t="str">
        <f>CONCATENATE("Mittelwert der Messwerte von ",C21," (MW):")</f>
        <v>Mittelwert der Messwerte von Auswahl (MW):</v>
      </c>
      <c r="E20" s="210"/>
      <c r="F20" s="210"/>
      <c r="G20" s="113"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0"))</f>
        <v>Parameter auswählen</v>
      </c>
    </row>
    <row r="21" spans="2:13" ht="16.5" customHeight="1" x14ac:dyDescent="0.25">
      <c r="B21" s="114"/>
      <c r="C21" s="115" t="s">
        <v>36</v>
      </c>
      <c r="D21" s="199" t="str">
        <f>CONCATENATE("Variationskoeffiezient der Messwerte von ",C21," (VK):")</f>
        <v>Variationskoeffiezient der Messwerte von Auswahl (VK):</v>
      </c>
      <c r="E21" s="200"/>
      <c r="F21" s="200"/>
      <c r="G21" s="116"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0"))</f>
        <v>Parameter auswählen</v>
      </c>
    </row>
    <row r="22" spans="2:13" ht="16.5" customHeight="1" x14ac:dyDescent="0.2">
      <c r="B22" s="90"/>
      <c r="D22" s="199" t="str">
        <f>CONCATENATE("Standardabweichung der Messwerte von ",C21," (s):")</f>
        <v>Standardabweichung der Messwerte von Auswahl (s):</v>
      </c>
      <c r="E22" s="200"/>
      <c r="F22" s="200"/>
      <c r="G22" s="117"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0"))</f>
        <v>Parameter auswählen</v>
      </c>
    </row>
    <row r="23" spans="2:13" ht="16.5" customHeight="1" x14ac:dyDescent="0.2">
      <c r="B23" s="90"/>
      <c r="D23" s="199" t="str">
        <f>CONCATENATE("Maximale absolute Spannweite der Messwerte von ",C21,":")</f>
        <v>Maximale absolute Spannweite der Messwerte von Auswahl:</v>
      </c>
      <c r="E23" s="200"/>
      <c r="F23" s="200"/>
      <c r="G23" s="117"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f>
        <v>Parameter auswählen</v>
      </c>
    </row>
    <row r="24" spans="2:13" ht="16.5" customHeight="1" x14ac:dyDescent="0.2">
      <c r="B24" s="90"/>
      <c r="D24" s="199" t="str">
        <f>CONCATENATE("Maximale relative Spannweite der Messwerte von ",C21," in s:")</f>
        <v>Maximale relative Spannweite der Messwerte von Auswahl in s:</v>
      </c>
      <c r="E24" s="200"/>
      <c r="F24" s="200"/>
      <c r="G24" s="117" t="str">
        <f>IF(OR(C21="Auswahl",C21=""),"Parameter auswählen",IFERROR(_xlfn.TEXTJOIN( ,FALSE,ROUND(G23/G22,2)," s"),"0"))</f>
        <v>Parameter auswählen</v>
      </c>
    </row>
    <row r="25" spans="2:13" ht="16.5" customHeight="1" x14ac:dyDescent="0.2">
      <c r="B25" s="90"/>
      <c r="D25" s="199" t="str">
        <f>CONCATENATE("max. rel. Spannweite der Messwerte von ",C21," in s (s gemäss Qualab):")</f>
        <v>max. rel. Spannweite der Messwerte von Auswahl in s (s gemäss Qualab):</v>
      </c>
      <c r="E25" s="200"/>
      <c r="F25" s="200"/>
      <c r="G25" s="117"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1)," s"),"0"))</f>
        <v>Parameter auswählen</v>
      </c>
    </row>
    <row r="26" spans="2:13" ht="16.5" customHeight="1" thickBot="1" x14ac:dyDescent="0.25">
      <c r="B26" s="101"/>
      <c r="C26" s="118"/>
      <c r="D26" s="201" t="str">
        <f>CONCATENATE("Anzahl Messungen des Parameter ",C21,":")</f>
        <v>Anzahl Messungen des Parameter Auswahl:</v>
      </c>
      <c r="E26" s="202"/>
      <c r="F26" s="202"/>
      <c r="G26" s="119"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f>
        <v>Parameter auswählen</v>
      </c>
    </row>
    <row r="27" spans="2:13" ht="16.5" customHeight="1" thickTop="1" x14ac:dyDescent="0.2"/>
    <row r="28" spans="2:13" ht="16.5" customHeight="1" x14ac:dyDescent="0.2"/>
    <row r="29" spans="2:13" ht="16.5" customHeight="1" x14ac:dyDescent="0.2"/>
    <row r="30" spans="2:13" ht="16.5" customHeight="1" x14ac:dyDescent="0.2"/>
    <row r="31" spans="2:13" ht="16.5" customHeight="1" x14ac:dyDescent="0.2"/>
    <row r="32" spans="2:13"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kk/amrhcMtFNQAw6ZcT6CJ92ZcgZT+qGMRKeqqZUd9wyOPgH4bkA3CI4e6ftBPjKtXdwGWFfC21O8PD3PTJBg==" saltValue="7KREiZ+KIM5p2y6qnsq/4A=="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63A44A3-979A-4925-8259-299E24D43180}">
          <x14:formula1>
            <xm:f>Hilfstabelle!$AA$8:$AA$18</xm:f>
          </x14:formula1>
          <xm:sqref>C15:E15</xm:sqref>
        </x14:dataValidation>
        <x14:dataValidation type="list" allowBlank="1" showInputMessage="1" showErrorMessage="1" xr:uid="{5592CB0C-5FCC-4021-8BF7-7CDE24324B16}">
          <x14:formula1>
            <xm:f>Hilfstabelle!$X$5:$X$17</xm:f>
          </x14:formula1>
          <xm:sqref>C21</xm:sqref>
        </x14:dataValidation>
        <x14:dataValidation type="list" allowBlank="1" showInputMessage="1" showErrorMessage="1" xr:uid="{1EFF9DED-F3B2-43B2-8310-A70F217FB6A5}">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L14" sqref="L14"/>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4" t="s">
        <v>50</v>
      </c>
      <c r="C3" s="224"/>
      <c r="D3" s="224"/>
      <c r="E3" s="224"/>
    </row>
    <row r="4" spans="2:8" x14ac:dyDescent="0.2">
      <c r="G4" s="53"/>
      <c r="H4" s="8"/>
    </row>
    <row r="5" spans="2:8" x14ac:dyDescent="0.2">
      <c r="B5" s="22" t="s">
        <v>51</v>
      </c>
      <c r="C5" s="54" t="s">
        <v>52</v>
      </c>
      <c r="D5" s="54" t="s">
        <v>53</v>
      </c>
      <c r="E5" s="22" t="s">
        <v>54</v>
      </c>
      <c r="F5" t="s">
        <v>235</v>
      </c>
      <c r="G5" s="53" t="s">
        <v>236</v>
      </c>
    </row>
    <row r="6" spans="2:8" x14ac:dyDescent="0.2">
      <c r="B6" s="22" t="s">
        <v>55</v>
      </c>
      <c r="C6" s="57">
        <v>0.27</v>
      </c>
      <c r="D6" s="59">
        <v>0.27</v>
      </c>
      <c r="E6" s="55" t="s">
        <v>97</v>
      </c>
      <c r="F6" s="120"/>
    </row>
    <row r="7" spans="2:8" x14ac:dyDescent="0.2">
      <c r="B7" s="22" t="s">
        <v>56</v>
      </c>
      <c r="C7" s="57">
        <v>0.27</v>
      </c>
      <c r="D7" s="59">
        <v>0.27</v>
      </c>
      <c r="E7" s="55" t="s">
        <v>97</v>
      </c>
      <c r="F7" s="120"/>
    </row>
    <row r="8" spans="2:8" x14ac:dyDescent="0.2">
      <c r="B8" s="22" t="s">
        <v>57</v>
      </c>
      <c r="C8" s="57">
        <v>0.25</v>
      </c>
      <c r="D8" s="59" t="s">
        <v>203</v>
      </c>
      <c r="E8" s="22" t="s">
        <v>1</v>
      </c>
      <c r="F8" s="120"/>
    </row>
    <row r="9" spans="2:8" x14ac:dyDescent="0.2">
      <c r="B9" s="22" t="s">
        <v>58</v>
      </c>
      <c r="C9" s="57">
        <v>0.18</v>
      </c>
      <c r="D9" s="57">
        <v>0.2</v>
      </c>
      <c r="E9" s="22" t="s">
        <v>49</v>
      </c>
      <c r="F9" s="120">
        <v>0.05</v>
      </c>
    </row>
    <row r="10" spans="2:8" x14ac:dyDescent="0.2">
      <c r="B10" s="22" t="s">
        <v>59</v>
      </c>
      <c r="C10" s="57">
        <v>0.18</v>
      </c>
      <c r="D10" s="57">
        <v>0.2</v>
      </c>
      <c r="E10" s="22" t="s">
        <v>49</v>
      </c>
      <c r="F10" s="120">
        <v>0.05</v>
      </c>
    </row>
    <row r="11" spans="2:8" x14ac:dyDescent="0.2">
      <c r="B11" s="22" t="s">
        <v>60</v>
      </c>
      <c r="C11" s="57">
        <v>0.12</v>
      </c>
      <c r="D11" s="57">
        <v>0.15</v>
      </c>
      <c r="E11" s="22" t="s">
        <v>62</v>
      </c>
      <c r="F11" s="120">
        <v>0.05</v>
      </c>
    </row>
    <row r="12" spans="2:8" x14ac:dyDescent="0.2">
      <c r="B12" s="22" t="s">
        <v>61</v>
      </c>
      <c r="C12" s="57">
        <v>0.12</v>
      </c>
      <c r="D12" s="57">
        <v>0.15</v>
      </c>
      <c r="E12" s="22" t="s">
        <v>62</v>
      </c>
      <c r="F12" s="120">
        <v>0.05</v>
      </c>
    </row>
    <row r="13" spans="2:8" x14ac:dyDescent="0.2">
      <c r="B13" s="22" t="s">
        <v>63</v>
      </c>
      <c r="C13" s="57">
        <v>0.18</v>
      </c>
      <c r="D13" s="57">
        <v>0.2</v>
      </c>
      <c r="E13" s="22" t="s">
        <v>49</v>
      </c>
      <c r="F13" s="120">
        <v>0.05</v>
      </c>
    </row>
    <row r="14" spans="2:8" x14ac:dyDescent="0.2">
      <c r="B14" s="22" t="s">
        <v>64</v>
      </c>
      <c r="C14" s="57">
        <v>0.18</v>
      </c>
      <c r="D14" s="57">
        <v>0.2</v>
      </c>
      <c r="E14" s="22" t="s">
        <v>49</v>
      </c>
      <c r="F14" s="120">
        <v>0.05</v>
      </c>
    </row>
    <row r="15" spans="2:8" x14ac:dyDescent="0.2">
      <c r="B15" s="22" t="s">
        <v>65</v>
      </c>
      <c r="C15" s="57">
        <v>0.18</v>
      </c>
      <c r="D15" s="57">
        <v>0.2</v>
      </c>
      <c r="E15" s="22" t="s">
        <v>49</v>
      </c>
      <c r="F15" s="120">
        <v>0.06</v>
      </c>
    </row>
    <row r="16" spans="2:8" x14ac:dyDescent="0.2">
      <c r="B16" s="22" t="s">
        <v>237</v>
      </c>
      <c r="C16" s="57">
        <v>0.18</v>
      </c>
      <c r="D16" s="57">
        <v>0.2</v>
      </c>
      <c r="E16" s="22" t="s">
        <v>49</v>
      </c>
      <c r="F16" s="120">
        <v>0.06</v>
      </c>
    </row>
    <row r="17" spans="2:6" x14ac:dyDescent="0.2">
      <c r="B17" s="22" t="s">
        <v>66</v>
      </c>
      <c r="C17" s="57">
        <v>0.18</v>
      </c>
      <c r="D17" s="57">
        <v>0.2</v>
      </c>
      <c r="E17" s="22" t="s">
        <v>49</v>
      </c>
      <c r="F17" s="120">
        <v>0.05</v>
      </c>
    </row>
    <row r="18" spans="2:6" x14ac:dyDescent="0.2">
      <c r="B18" s="22" t="s">
        <v>67</v>
      </c>
      <c r="C18" s="57">
        <v>0.18</v>
      </c>
      <c r="D18" s="57">
        <v>0.2</v>
      </c>
      <c r="E18" s="22" t="s">
        <v>49</v>
      </c>
      <c r="F18" s="120">
        <v>0.05</v>
      </c>
    </row>
    <row r="19" spans="2:6" ht="17.25" customHeight="1" x14ac:dyDescent="0.2">
      <c r="B19" s="22" t="s">
        <v>68</v>
      </c>
      <c r="C19" s="57">
        <v>0.18</v>
      </c>
      <c r="D19" s="57">
        <v>0.2</v>
      </c>
      <c r="E19" s="22" t="s">
        <v>49</v>
      </c>
      <c r="F19" s="120">
        <v>0.05</v>
      </c>
    </row>
    <row r="20" spans="2:6" ht="17.25" customHeight="1" x14ac:dyDescent="0.2">
      <c r="B20" s="22" t="s">
        <v>69</v>
      </c>
      <c r="C20" s="57">
        <v>0.18</v>
      </c>
      <c r="D20" s="57">
        <v>0.2</v>
      </c>
      <c r="E20" s="22" t="s">
        <v>49</v>
      </c>
      <c r="F20" s="120">
        <v>0.05</v>
      </c>
    </row>
    <row r="21" spans="2:6" ht="17.25" customHeight="1" x14ac:dyDescent="0.2">
      <c r="C21" s="57"/>
      <c r="D21" s="57"/>
      <c r="F21" s="120"/>
    </row>
    <row r="22" spans="2:6" x14ac:dyDescent="0.2">
      <c r="B22" s="22" t="s">
        <v>70</v>
      </c>
      <c r="C22" s="57">
        <v>0.18</v>
      </c>
      <c r="D22" s="57">
        <v>0.2</v>
      </c>
      <c r="E22" s="55" t="s">
        <v>73</v>
      </c>
      <c r="F22" s="120">
        <v>0.05</v>
      </c>
    </row>
    <row r="23" spans="2:6" ht="16.5" customHeight="1" x14ac:dyDescent="0.2">
      <c r="B23" s="22" t="s">
        <v>71</v>
      </c>
      <c r="C23" s="57">
        <v>0.18</v>
      </c>
      <c r="D23" s="57">
        <v>0.2</v>
      </c>
      <c r="E23" s="55" t="s">
        <v>73</v>
      </c>
      <c r="F23" s="120">
        <v>0.05</v>
      </c>
    </row>
    <row r="24" spans="2:6" ht="12.6" customHeight="1" x14ac:dyDescent="0.2">
      <c r="B24" s="22" t="s">
        <v>72</v>
      </c>
      <c r="C24" s="57">
        <v>0.18</v>
      </c>
      <c r="D24" s="57">
        <v>0.2</v>
      </c>
      <c r="E24" s="55" t="s">
        <v>73</v>
      </c>
      <c r="F24" s="120">
        <v>0.05</v>
      </c>
    </row>
    <row r="25" spans="2:6" ht="16.5" customHeight="1" x14ac:dyDescent="0.2">
      <c r="B25" s="55" t="s">
        <v>74</v>
      </c>
      <c r="C25" s="57">
        <v>0.25</v>
      </c>
      <c r="D25" s="57">
        <v>0.15</v>
      </c>
      <c r="E25" s="55" t="s">
        <v>73</v>
      </c>
      <c r="F25" s="120">
        <v>0.05</v>
      </c>
    </row>
    <row r="26" spans="2:6" ht="16.5" customHeight="1" x14ac:dyDescent="0.2">
      <c r="B26" s="55" t="s">
        <v>75</v>
      </c>
      <c r="C26" s="57">
        <v>0.25</v>
      </c>
      <c r="D26" s="57">
        <v>0.15</v>
      </c>
      <c r="E26" s="55" t="s">
        <v>73</v>
      </c>
      <c r="F26" s="120">
        <v>0.05</v>
      </c>
    </row>
    <row r="27" spans="2:6" ht="12.6" customHeight="1" x14ac:dyDescent="0.2">
      <c r="B27" s="55" t="s">
        <v>76</v>
      </c>
      <c r="C27" s="57">
        <v>0.25</v>
      </c>
      <c r="D27" s="57">
        <v>0.15</v>
      </c>
      <c r="E27" s="55" t="s">
        <v>73</v>
      </c>
      <c r="F27" s="120">
        <v>0.05</v>
      </c>
    </row>
    <row r="28" spans="2:6" ht="12.6" customHeight="1" x14ac:dyDescent="0.2">
      <c r="B28" s="55" t="s">
        <v>77</v>
      </c>
      <c r="C28" s="57">
        <v>0.25</v>
      </c>
      <c r="D28" s="57">
        <v>0.15</v>
      </c>
      <c r="E28" s="55" t="s">
        <v>73</v>
      </c>
      <c r="F28" s="120">
        <v>0.05</v>
      </c>
    </row>
    <row r="29" spans="2:6" ht="12.6" customHeight="1" x14ac:dyDescent="0.2">
      <c r="B29" s="55" t="s">
        <v>78</v>
      </c>
      <c r="C29" s="57">
        <v>0.25</v>
      </c>
      <c r="D29" s="57">
        <v>0.15</v>
      </c>
      <c r="E29" s="55" t="s">
        <v>73</v>
      </c>
      <c r="F29" s="120">
        <v>0.05</v>
      </c>
    </row>
    <row r="30" spans="2:6" ht="12.6" customHeight="1" x14ac:dyDescent="0.2">
      <c r="B30" s="55" t="s">
        <v>79</v>
      </c>
      <c r="C30" s="57">
        <v>0.18</v>
      </c>
      <c r="D30" s="57">
        <v>0.2</v>
      </c>
      <c r="E30" s="55" t="s">
        <v>73</v>
      </c>
      <c r="F30" s="120">
        <v>0.05</v>
      </c>
    </row>
    <row r="31" spans="2:6" ht="12.6" customHeight="1" x14ac:dyDescent="0.2">
      <c r="B31" s="55" t="s">
        <v>80</v>
      </c>
      <c r="C31" s="57">
        <v>0.09</v>
      </c>
      <c r="D31" s="57">
        <v>0.15</v>
      </c>
      <c r="E31" s="55" t="s">
        <v>48</v>
      </c>
      <c r="F31" s="120">
        <v>0.05</v>
      </c>
    </row>
    <row r="32" spans="2:6" ht="12.6" customHeight="1" x14ac:dyDescent="0.2">
      <c r="B32" s="55" t="s">
        <v>238</v>
      </c>
      <c r="C32" s="57">
        <v>0.09</v>
      </c>
      <c r="D32" s="57">
        <v>0.15</v>
      </c>
      <c r="E32" s="55" t="s">
        <v>48</v>
      </c>
      <c r="F32" s="120">
        <v>0.05</v>
      </c>
    </row>
    <row r="33" spans="2:7" ht="12.6" customHeight="1" x14ac:dyDescent="0.2">
      <c r="B33" s="55" t="s">
        <v>81</v>
      </c>
      <c r="C33" s="57">
        <v>0.09</v>
      </c>
      <c r="D33" s="57">
        <v>0.15</v>
      </c>
      <c r="E33" s="55" t="s">
        <v>48</v>
      </c>
      <c r="F33" s="120">
        <v>0.05</v>
      </c>
    </row>
    <row r="34" spans="2:7" ht="12.6" customHeight="1" x14ac:dyDescent="0.2">
      <c r="B34" s="55" t="s">
        <v>82</v>
      </c>
      <c r="C34" s="57">
        <v>0.09</v>
      </c>
      <c r="D34" s="57">
        <v>0.15</v>
      </c>
      <c r="E34" s="55" t="s">
        <v>48</v>
      </c>
      <c r="F34" s="120">
        <v>0.05</v>
      </c>
    </row>
    <row r="35" spans="2:7" ht="12.6" customHeight="1" x14ac:dyDescent="0.2">
      <c r="B35" s="22" t="s">
        <v>47</v>
      </c>
      <c r="C35" s="57">
        <v>0.06</v>
      </c>
      <c r="D35" s="57">
        <v>0.06</v>
      </c>
      <c r="E35" s="22" t="s">
        <v>48</v>
      </c>
      <c r="F35" s="120">
        <v>0.05</v>
      </c>
    </row>
    <row r="36" spans="2:7" ht="12.6" customHeight="1" x14ac:dyDescent="0.2">
      <c r="B36" s="22" t="s">
        <v>83</v>
      </c>
      <c r="C36" s="57">
        <v>0.06</v>
      </c>
      <c r="D36" s="57">
        <v>0.06</v>
      </c>
      <c r="E36" s="22" t="s">
        <v>48</v>
      </c>
      <c r="F36" s="120">
        <v>0.05</v>
      </c>
    </row>
    <row r="37" spans="2:7" ht="12.6" customHeight="1" x14ac:dyDescent="0.2">
      <c r="B37" s="22" t="s">
        <v>84</v>
      </c>
      <c r="C37" s="57">
        <v>0.06</v>
      </c>
      <c r="D37" s="57">
        <v>0.06</v>
      </c>
      <c r="E37" s="22" t="s">
        <v>48</v>
      </c>
      <c r="F37" s="120">
        <v>0.05</v>
      </c>
    </row>
    <row r="38" spans="2:7" ht="12.6" customHeight="1" x14ac:dyDescent="0.2">
      <c r="B38" s="22" t="s">
        <v>85</v>
      </c>
      <c r="C38" s="57">
        <v>0.1</v>
      </c>
      <c r="D38" s="57">
        <v>0.15</v>
      </c>
      <c r="E38" s="22" t="s">
        <v>48</v>
      </c>
      <c r="F38" s="120">
        <v>0.05</v>
      </c>
    </row>
    <row r="39" spans="2:7" ht="12.6" customHeight="1" x14ac:dyDescent="0.2">
      <c r="B39" s="22" t="s">
        <v>86</v>
      </c>
      <c r="C39" s="57">
        <v>0.1</v>
      </c>
      <c r="D39" s="57">
        <v>0.15</v>
      </c>
      <c r="E39" s="22" t="s">
        <v>48</v>
      </c>
      <c r="F39" s="120">
        <v>0.05</v>
      </c>
    </row>
    <row r="40" spans="2:7" ht="12.6" customHeight="1" x14ac:dyDescent="0.2">
      <c r="B40" s="55" t="s">
        <v>204</v>
      </c>
      <c r="C40" s="57">
        <v>0.1</v>
      </c>
      <c r="D40" s="57">
        <v>0.15</v>
      </c>
      <c r="E40" s="22" t="s">
        <v>48</v>
      </c>
      <c r="F40" s="120">
        <v>0.05</v>
      </c>
    </row>
    <row r="41" spans="2:7" ht="12.6" customHeight="1" x14ac:dyDescent="0.2">
      <c r="B41" s="22" t="s">
        <v>87</v>
      </c>
      <c r="C41" s="57">
        <v>0.1</v>
      </c>
      <c r="D41" s="57">
        <v>0.15</v>
      </c>
      <c r="E41" s="22" t="s">
        <v>48</v>
      </c>
      <c r="F41" s="120">
        <v>0.05</v>
      </c>
    </row>
    <row r="42" spans="2:7" ht="12.6" customHeight="1" x14ac:dyDescent="0.2">
      <c r="B42" s="22" t="s">
        <v>88</v>
      </c>
      <c r="C42" s="57">
        <v>0.1</v>
      </c>
      <c r="D42" s="57">
        <v>0.15</v>
      </c>
      <c r="E42" s="22" t="s">
        <v>48</v>
      </c>
      <c r="F42" s="120">
        <v>0.05</v>
      </c>
    </row>
    <row r="43" spans="2:7" ht="12.6" customHeight="1" x14ac:dyDescent="0.2">
      <c r="B43" s="22" t="s">
        <v>89</v>
      </c>
      <c r="C43" s="57">
        <v>0.1</v>
      </c>
      <c r="D43" s="57">
        <v>0.15</v>
      </c>
      <c r="E43" s="22" t="s">
        <v>48</v>
      </c>
      <c r="F43" s="120">
        <v>0.05</v>
      </c>
    </row>
    <row r="44" spans="2:7" ht="12.6" customHeight="1" x14ac:dyDescent="0.2">
      <c r="B44" s="22" t="s">
        <v>90</v>
      </c>
      <c r="C44" s="57">
        <v>0.21</v>
      </c>
      <c r="D44" s="59">
        <v>0.21</v>
      </c>
      <c r="E44" s="22" t="s">
        <v>46</v>
      </c>
      <c r="F44" s="120">
        <v>0.09</v>
      </c>
      <c r="G44" s="121" t="s">
        <v>239</v>
      </c>
    </row>
    <row r="45" spans="2:7" ht="12.6" customHeight="1" x14ac:dyDescent="0.2">
      <c r="B45" s="22" t="s">
        <v>91</v>
      </c>
      <c r="C45" s="57">
        <v>0.18</v>
      </c>
      <c r="D45" s="57">
        <v>0.18</v>
      </c>
      <c r="E45" s="22" t="s">
        <v>49</v>
      </c>
      <c r="F45" s="120"/>
    </row>
    <row r="46" spans="2:7" ht="12.6" customHeight="1" x14ac:dyDescent="0.2">
      <c r="B46" s="22" t="s">
        <v>92</v>
      </c>
      <c r="C46" s="57">
        <v>0.18</v>
      </c>
      <c r="D46" s="57">
        <v>0.18</v>
      </c>
      <c r="E46" s="22" t="s">
        <v>49</v>
      </c>
      <c r="F46" s="120"/>
    </row>
    <row r="47" spans="2:7" ht="12.6" customHeight="1" x14ac:dyDescent="0.2">
      <c r="B47" s="22" t="s">
        <v>93</v>
      </c>
      <c r="C47" s="57">
        <v>0.18</v>
      </c>
      <c r="D47" s="57">
        <v>0.2</v>
      </c>
      <c r="E47" s="22" t="s">
        <v>49</v>
      </c>
      <c r="F47" s="120">
        <v>0.05</v>
      </c>
    </row>
    <row r="48" spans="2:7" ht="12.6" customHeight="1" x14ac:dyDescent="0.2">
      <c r="B48" s="22" t="s">
        <v>94</v>
      </c>
      <c r="C48" s="57">
        <v>0.25</v>
      </c>
      <c r="D48" s="59">
        <v>0.2</v>
      </c>
      <c r="E48" s="22" t="s">
        <v>1</v>
      </c>
      <c r="F48" s="120">
        <v>0.06</v>
      </c>
    </row>
    <row r="49" spans="2:6" ht="12.6" customHeight="1" x14ac:dyDescent="0.2">
      <c r="B49" s="22" t="s">
        <v>95</v>
      </c>
      <c r="C49" s="57">
        <v>0.21</v>
      </c>
      <c r="D49" s="57">
        <v>0.21</v>
      </c>
      <c r="E49" s="22" t="s">
        <v>97</v>
      </c>
      <c r="F49" s="120">
        <v>0.02</v>
      </c>
    </row>
    <row r="50" spans="2:6" x14ac:dyDescent="0.2">
      <c r="B50" s="22" t="s">
        <v>96</v>
      </c>
      <c r="C50" s="57">
        <v>0.21</v>
      </c>
      <c r="D50" s="57">
        <v>0.21</v>
      </c>
      <c r="E50" s="22" t="s">
        <v>97</v>
      </c>
      <c r="F50" s="120">
        <v>0.02</v>
      </c>
    </row>
    <row r="51" spans="2:6" x14ac:dyDescent="0.2">
      <c r="B51" s="22" t="s">
        <v>98</v>
      </c>
      <c r="C51" s="57">
        <v>0.24</v>
      </c>
      <c r="D51" s="57">
        <v>0.24</v>
      </c>
      <c r="E51" s="22" t="s">
        <v>97</v>
      </c>
      <c r="F51" s="120"/>
    </row>
    <row r="52" spans="2:6" x14ac:dyDescent="0.2">
      <c r="B52" s="22" t="s">
        <v>99</v>
      </c>
      <c r="C52" s="57">
        <v>0.24</v>
      </c>
      <c r="D52" s="57">
        <v>0.24</v>
      </c>
      <c r="E52" s="22" t="s">
        <v>97</v>
      </c>
      <c r="F52" s="120"/>
    </row>
    <row r="53" spans="2:6" x14ac:dyDescent="0.2">
      <c r="B53" s="22" t="s">
        <v>100</v>
      </c>
      <c r="C53" s="57">
        <v>0.24</v>
      </c>
      <c r="D53" s="57">
        <v>0.24</v>
      </c>
      <c r="E53" s="22" t="s">
        <v>97</v>
      </c>
      <c r="F53" s="120"/>
    </row>
    <row r="54" spans="2:6" ht="14.25" x14ac:dyDescent="0.2">
      <c r="B54" s="22" t="s">
        <v>101</v>
      </c>
      <c r="C54" s="57">
        <v>0.25</v>
      </c>
      <c r="D54" s="56">
        <v>5.3999999999999999E-2</v>
      </c>
      <c r="E54" s="55" t="s">
        <v>106</v>
      </c>
      <c r="F54" s="120"/>
    </row>
    <row r="55" spans="2:6" ht="14.25" x14ac:dyDescent="0.2">
      <c r="B55" s="22" t="s">
        <v>102</v>
      </c>
      <c r="C55" s="57">
        <v>0.25</v>
      </c>
      <c r="D55" s="56">
        <v>5.3999999999999999E-2</v>
      </c>
      <c r="E55" s="55" t="s">
        <v>106</v>
      </c>
      <c r="F55" s="120"/>
    </row>
    <row r="56" spans="2:6" ht="14.25" x14ac:dyDescent="0.2">
      <c r="B56" s="22" t="s">
        <v>103</v>
      </c>
      <c r="C56" s="57">
        <v>0.25</v>
      </c>
      <c r="D56" s="56">
        <v>5.3999999999999999E-2</v>
      </c>
      <c r="E56" s="55" t="s">
        <v>106</v>
      </c>
      <c r="F56" s="120"/>
    </row>
    <row r="57" spans="2:6" ht="14.25" x14ac:dyDescent="0.2">
      <c r="B57" s="22" t="s">
        <v>104</v>
      </c>
      <c r="C57" s="57">
        <v>0.25</v>
      </c>
      <c r="D57" s="56">
        <v>5.3999999999999999E-2</v>
      </c>
      <c r="E57" s="55" t="s">
        <v>106</v>
      </c>
      <c r="F57" s="120"/>
    </row>
    <row r="58" spans="2:6" ht="14.25" x14ac:dyDescent="0.2">
      <c r="B58" s="22" t="s">
        <v>105</v>
      </c>
      <c r="C58" s="54">
        <v>0.25</v>
      </c>
      <c r="D58" s="56">
        <v>5.3999999999999999E-2</v>
      </c>
      <c r="E58" s="55" t="s">
        <v>106</v>
      </c>
      <c r="F58" s="120"/>
    </row>
    <row r="59" spans="2:6" x14ac:dyDescent="0.2">
      <c r="B59" s="55" t="s">
        <v>107</v>
      </c>
      <c r="C59" s="54">
        <v>0.18</v>
      </c>
      <c r="D59" s="54">
        <v>0.2</v>
      </c>
      <c r="E59" s="55" t="s">
        <v>49</v>
      </c>
      <c r="F59" s="120">
        <v>0.05</v>
      </c>
    </row>
    <row r="60" spans="2:6" x14ac:dyDescent="0.2">
      <c r="B60" s="55" t="s">
        <v>108</v>
      </c>
      <c r="C60" s="54">
        <v>0.09</v>
      </c>
      <c r="D60" s="54">
        <v>0.15</v>
      </c>
      <c r="E60" s="55" t="s">
        <v>48</v>
      </c>
      <c r="F60" s="120">
        <v>0.05</v>
      </c>
    </row>
    <row r="61" spans="2:6" x14ac:dyDescent="0.2">
      <c r="B61" s="55" t="s">
        <v>109</v>
      </c>
      <c r="C61" s="54">
        <v>0.09</v>
      </c>
      <c r="D61" s="54">
        <v>0.15</v>
      </c>
      <c r="E61" s="55" t="s">
        <v>48</v>
      </c>
      <c r="F61" s="120">
        <v>0.05</v>
      </c>
    </row>
    <row r="62" spans="2:6" x14ac:dyDescent="0.2">
      <c r="B62" s="55" t="s">
        <v>110</v>
      </c>
      <c r="C62" s="54">
        <v>0.09</v>
      </c>
      <c r="D62" s="54">
        <v>0.15</v>
      </c>
      <c r="E62" s="55" t="s">
        <v>48</v>
      </c>
      <c r="F62" s="120">
        <v>0.05</v>
      </c>
    </row>
    <row r="63" spans="2:6" x14ac:dyDescent="0.2">
      <c r="B63" s="55" t="s">
        <v>111</v>
      </c>
      <c r="C63" s="54">
        <v>0.09</v>
      </c>
      <c r="D63" s="54">
        <v>0.15</v>
      </c>
      <c r="E63" s="55" t="s">
        <v>48</v>
      </c>
      <c r="F63" s="120">
        <v>0.05</v>
      </c>
    </row>
    <row r="64" spans="2:6" x14ac:dyDescent="0.2">
      <c r="B64" s="55" t="s">
        <v>112</v>
      </c>
      <c r="C64" s="54">
        <v>0.09</v>
      </c>
      <c r="D64" s="54">
        <v>0.09</v>
      </c>
      <c r="E64" s="22" t="s">
        <v>115</v>
      </c>
      <c r="F64" s="120">
        <v>3.1E-2</v>
      </c>
    </row>
    <row r="65" spans="2:6" x14ac:dyDescent="0.2">
      <c r="B65" s="55" t="s">
        <v>113</v>
      </c>
      <c r="C65" s="54">
        <v>0.09</v>
      </c>
      <c r="D65" s="54">
        <v>0.09</v>
      </c>
      <c r="E65" s="22" t="s">
        <v>115</v>
      </c>
      <c r="F65" s="120">
        <v>3.1E-2</v>
      </c>
    </row>
    <row r="66" spans="2:6" x14ac:dyDescent="0.2">
      <c r="B66" s="22" t="s">
        <v>114</v>
      </c>
      <c r="C66" s="54">
        <v>0.09</v>
      </c>
      <c r="D66" s="54">
        <v>0.09</v>
      </c>
      <c r="E66" s="22" t="s">
        <v>115</v>
      </c>
      <c r="F66" s="120">
        <v>3.1E-2</v>
      </c>
    </row>
    <row r="67" spans="2:6" x14ac:dyDescent="0.2">
      <c r="B67" s="22" t="s">
        <v>116</v>
      </c>
      <c r="C67" s="54">
        <v>0.09</v>
      </c>
      <c r="D67" s="73">
        <v>4.9000000000000002E-2</v>
      </c>
      <c r="E67" s="22" t="s">
        <v>115</v>
      </c>
      <c r="F67" s="120"/>
    </row>
    <row r="68" spans="2:6" x14ac:dyDescent="0.2">
      <c r="B68" s="22" t="s">
        <v>117</v>
      </c>
      <c r="C68" s="54">
        <v>0.09</v>
      </c>
      <c r="D68" s="73">
        <v>4.9000000000000002E-2</v>
      </c>
      <c r="E68" s="22" t="s">
        <v>115</v>
      </c>
      <c r="F68" s="120"/>
    </row>
    <row r="69" spans="2:6" x14ac:dyDescent="0.2">
      <c r="B69" s="22" t="s">
        <v>118</v>
      </c>
      <c r="C69" s="54">
        <v>0.09</v>
      </c>
      <c r="D69" s="73">
        <v>4.9000000000000002E-2</v>
      </c>
      <c r="E69" s="22" t="s">
        <v>115</v>
      </c>
      <c r="F69" s="120"/>
    </row>
    <row r="70" spans="2:6" x14ac:dyDescent="0.2">
      <c r="B70" s="22" t="s">
        <v>119</v>
      </c>
      <c r="C70" s="54">
        <v>0.09</v>
      </c>
      <c r="D70" s="73">
        <v>4.2999999999999997E-2</v>
      </c>
      <c r="E70" s="22" t="s">
        <v>123</v>
      </c>
      <c r="F70" s="120"/>
    </row>
    <row r="71" spans="2:6" x14ac:dyDescent="0.2">
      <c r="B71" s="22" t="s">
        <v>120</v>
      </c>
      <c r="C71" s="54">
        <v>0.09</v>
      </c>
      <c r="D71" s="73">
        <v>4.2999999999999997E-2</v>
      </c>
      <c r="E71" s="22" t="s">
        <v>123</v>
      </c>
      <c r="F71" s="120"/>
    </row>
    <row r="72" spans="2:6" x14ac:dyDescent="0.2">
      <c r="B72" s="22" t="s">
        <v>121</v>
      </c>
      <c r="C72" s="54">
        <v>0.09</v>
      </c>
      <c r="D72" s="73">
        <v>4.2999999999999997E-2</v>
      </c>
      <c r="E72" s="22" t="s">
        <v>123</v>
      </c>
      <c r="F72" s="120"/>
    </row>
    <row r="73" spans="2:6" x14ac:dyDescent="0.2">
      <c r="B73" s="22" t="s">
        <v>122</v>
      </c>
      <c r="C73" s="54">
        <v>0.09</v>
      </c>
      <c r="D73" s="73">
        <v>4.2999999999999997E-2</v>
      </c>
      <c r="E73" s="22" t="s">
        <v>123</v>
      </c>
      <c r="F73" s="120"/>
    </row>
    <row r="74" spans="2:6" x14ac:dyDescent="0.2">
      <c r="B74" s="22" t="s">
        <v>124</v>
      </c>
      <c r="C74" s="54">
        <v>0.15</v>
      </c>
      <c r="D74" s="54">
        <v>0.15</v>
      </c>
      <c r="E74" s="22" t="s">
        <v>48</v>
      </c>
      <c r="F74" s="120">
        <v>0.06</v>
      </c>
    </row>
    <row r="75" spans="2:6" x14ac:dyDescent="0.2">
      <c r="B75" s="22" t="s">
        <v>125</v>
      </c>
      <c r="C75" s="54">
        <v>0.15</v>
      </c>
      <c r="D75" s="54">
        <v>0.15</v>
      </c>
      <c r="E75" s="22" t="s">
        <v>48</v>
      </c>
      <c r="F75" s="120">
        <v>0.06</v>
      </c>
    </row>
    <row r="76" spans="2:6" x14ac:dyDescent="0.2">
      <c r="B76" s="22" t="s">
        <v>126</v>
      </c>
      <c r="C76" s="54">
        <v>0.21</v>
      </c>
      <c r="D76" s="54">
        <v>0.2</v>
      </c>
      <c r="E76" s="22" t="s">
        <v>48</v>
      </c>
      <c r="F76" s="120">
        <v>0.1</v>
      </c>
    </row>
    <row r="77" spans="2:6" x14ac:dyDescent="0.2">
      <c r="B77" s="22" t="s">
        <v>127</v>
      </c>
      <c r="C77" s="54">
        <v>0.21</v>
      </c>
      <c r="D77" s="54">
        <v>0.2</v>
      </c>
      <c r="E77" s="22" t="s">
        <v>48</v>
      </c>
      <c r="F77" s="120">
        <v>0.1</v>
      </c>
    </row>
    <row r="78" spans="2:6" x14ac:dyDescent="0.2">
      <c r="B78" s="22" t="s">
        <v>128</v>
      </c>
      <c r="C78" s="54">
        <v>0.21</v>
      </c>
      <c r="D78" s="54">
        <v>0.2</v>
      </c>
      <c r="E78" s="22" t="s">
        <v>48</v>
      </c>
      <c r="F78" s="120">
        <v>0.1</v>
      </c>
    </row>
    <row r="79" spans="2:6" x14ac:dyDescent="0.2">
      <c r="B79" s="22" t="s">
        <v>129</v>
      </c>
      <c r="C79" s="54">
        <v>0.25</v>
      </c>
      <c r="D79" s="54">
        <v>0.25</v>
      </c>
      <c r="E79" s="55" t="s">
        <v>133</v>
      </c>
      <c r="F79" s="120"/>
    </row>
    <row r="80" spans="2:6" x14ac:dyDescent="0.2">
      <c r="B80" s="22" t="s">
        <v>130</v>
      </c>
      <c r="C80" s="54">
        <v>0.25</v>
      </c>
      <c r="D80" s="54">
        <v>0.25</v>
      </c>
      <c r="E80" s="55" t="s">
        <v>133</v>
      </c>
      <c r="F80" s="120"/>
    </row>
    <row r="81" spans="2:6" x14ac:dyDescent="0.2">
      <c r="B81" s="55" t="s">
        <v>131</v>
      </c>
      <c r="C81" s="54">
        <v>0.25</v>
      </c>
      <c r="D81" s="54">
        <v>0.25</v>
      </c>
      <c r="E81" s="55" t="s">
        <v>133</v>
      </c>
      <c r="F81" s="120"/>
    </row>
    <row r="82" spans="2:6" x14ac:dyDescent="0.2">
      <c r="B82" s="55" t="s">
        <v>132</v>
      </c>
      <c r="C82" s="54">
        <v>0.25</v>
      </c>
      <c r="D82" s="54">
        <v>0.25</v>
      </c>
      <c r="E82" s="55" t="s">
        <v>133</v>
      </c>
      <c r="F82" s="120"/>
    </row>
    <row r="83" spans="2:6" x14ac:dyDescent="0.2">
      <c r="B83" s="22" t="s">
        <v>134</v>
      </c>
      <c r="C83" s="54">
        <v>0.06</v>
      </c>
      <c r="D83" s="54">
        <v>0.06</v>
      </c>
      <c r="E83" s="22" t="s">
        <v>48</v>
      </c>
      <c r="F83" s="120">
        <v>0.05</v>
      </c>
    </row>
    <row r="84" spans="2:6" x14ac:dyDescent="0.2">
      <c r="B84" s="22" t="s">
        <v>135</v>
      </c>
      <c r="C84" s="54">
        <v>0.06</v>
      </c>
      <c r="D84" s="54">
        <v>0.06</v>
      </c>
      <c r="E84" s="22" t="s">
        <v>48</v>
      </c>
      <c r="F84" s="120">
        <v>0.05</v>
      </c>
    </row>
    <row r="85" spans="2:6" x14ac:dyDescent="0.2">
      <c r="B85" s="22" t="s">
        <v>136</v>
      </c>
      <c r="C85" s="54">
        <v>0.18</v>
      </c>
      <c r="D85" s="54">
        <v>0.15</v>
      </c>
      <c r="E85" s="55" t="s">
        <v>73</v>
      </c>
      <c r="F85" s="120">
        <v>0.05</v>
      </c>
    </row>
    <row r="86" spans="2:6" x14ac:dyDescent="0.2">
      <c r="B86" s="22" t="s">
        <v>137</v>
      </c>
      <c r="C86" s="54">
        <v>0.18</v>
      </c>
      <c r="D86" s="54">
        <v>0.15</v>
      </c>
      <c r="E86" s="55" t="s">
        <v>73</v>
      </c>
      <c r="F86" s="120">
        <v>0.05</v>
      </c>
    </row>
    <row r="87" spans="2:6" x14ac:dyDescent="0.2">
      <c r="B87" s="22" t="s">
        <v>138</v>
      </c>
      <c r="C87" s="54">
        <v>0.18</v>
      </c>
      <c r="D87" s="54">
        <v>0.15</v>
      </c>
      <c r="E87" s="55" t="s">
        <v>73</v>
      </c>
      <c r="F87" s="120">
        <v>0.05</v>
      </c>
    </row>
    <row r="88" spans="2:6" x14ac:dyDescent="0.2">
      <c r="B88" s="22" t="s">
        <v>139</v>
      </c>
      <c r="C88" s="54">
        <v>0.18</v>
      </c>
      <c r="D88" s="54">
        <v>0.15</v>
      </c>
      <c r="E88" s="55" t="s">
        <v>73</v>
      </c>
      <c r="F88" s="120">
        <v>0.05</v>
      </c>
    </row>
    <row r="89" spans="2:6" x14ac:dyDescent="0.2">
      <c r="B89" s="22" t="s">
        <v>140</v>
      </c>
      <c r="C89" s="54">
        <v>0.18</v>
      </c>
      <c r="D89" s="54">
        <v>0.2</v>
      </c>
      <c r="E89" s="22" t="s">
        <v>49</v>
      </c>
      <c r="F89" s="120">
        <v>0.05</v>
      </c>
    </row>
    <row r="90" spans="2:6" x14ac:dyDescent="0.2">
      <c r="B90" s="22" t="s">
        <v>141</v>
      </c>
      <c r="C90" s="54">
        <v>0.18</v>
      </c>
      <c r="D90" s="54">
        <v>0.2</v>
      </c>
      <c r="E90" s="22" t="s">
        <v>49</v>
      </c>
      <c r="F90" s="120">
        <v>0.05</v>
      </c>
    </row>
    <row r="91" spans="2:6" x14ac:dyDescent="0.2">
      <c r="B91" s="22" t="s">
        <v>142</v>
      </c>
      <c r="C91" s="54">
        <v>0.25</v>
      </c>
      <c r="D91" s="58" t="s">
        <v>203</v>
      </c>
      <c r="E91" s="22" t="s">
        <v>1</v>
      </c>
      <c r="F91" s="120"/>
    </row>
    <row r="92" spans="2:6" x14ac:dyDescent="0.2">
      <c r="B92" s="22" t="s">
        <v>143</v>
      </c>
      <c r="C92" s="54">
        <v>0.25</v>
      </c>
      <c r="D92" s="58" t="s">
        <v>203</v>
      </c>
      <c r="E92" s="22" t="s">
        <v>1</v>
      </c>
      <c r="F92" s="120"/>
    </row>
    <row r="93" spans="2:6" x14ac:dyDescent="0.2">
      <c r="B93" s="22" t="s">
        <v>144</v>
      </c>
      <c r="C93" s="54">
        <v>0.25</v>
      </c>
      <c r="D93" s="58" t="s">
        <v>203</v>
      </c>
      <c r="E93" s="22" t="s">
        <v>1</v>
      </c>
      <c r="F93" s="120"/>
    </row>
    <row r="94" spans="2:6" ht="14.25" x14ac:dyDescent="0.2">
      <c r="B94" s="22" t="s">
        <v>145</v>
      </c>
      <c r="C94" s="54">
        <v>0.25</v>
      </c>
      <c r="D94" s="74">
        <v>0.121</v>
      </c>
      <c r="E94" s="55" t="s">
        <v>148</v>
      </c>
      <c r="F94" s="120"/>
    </row>
    <row r="95" spans="2:6" ht="14.25" x14ac:dyDescent="0.2">
      <c r="B95" s="22" t="s">
        <v>146</v>
      </c>
      <c r="C95" s="54">
        <v>0.25</v>
      </c>
      <c r="D95" s="74">
        <v>0.121</v>
      </c>
      <c r="E95" s="55" t="s">
        <v>148</v>
      </c>
      <c r="F95" s="120"/>
    </row>
    <row r="96" spans="2:6" ht="14.25" x14ac:dyDescent="0.2">
      <c r="B96" s="22" t="s">
        <v>147</v>
      </c>
      <c r="C96" s="54">
        <v>0.25</v>
      </c>
      <c r="D96" s="74">
        <v>0.121</v>
      </c>
      <c r="E96" s="55" t="s">
        <v>148</v>
      </c>
      <c r="F96" s="120"/>
    </row>
    <row r="97" spans="2:6" x14ac:dyDescent="0.2">
      <c r="B97" s="55" t="s">
        <v>149</v>
      </c>
      <c r="C97" s="54">
        <v>0.18</v>
      </c>
      <c r="D97" s="54">
        <v>0.18</v>
      </c>
      <c r="E97" s="55" t="s">
        <v>49</v>
      </c>
      <c r="F97" s="120"/>
    </row>
    <row r="98" spans="2:6" x14ac:dyDescent="0.2">
      <c r="B98" s="55" t="s">
        <v>150</v>
      </c>
      <c r="C98" s="54">
        <v>0.18</v>
      </c>
      <c r="D98" s="54">
        <v>0.18</v>
      </c>
      <c r="E98" s="55" t="s">
        <v>49</v>
      </c>
      <c r="F98" s="120"/>
    </row>
    <row r="99" spans="2:6" x14ac:dyDescent="0.2">
      <c r="B99" s="55" t="s">
        <v>151</v>
      </c>
      <c r="C99" s="54">
        <v>0.12</v>
      </c>
      <c r="D99" s="54">
        <v>0.2</v>
      </c>
      <c r="E99" s="55" t="s">
        <v>48</v>
      </c>
      <c r="F99" s="120">
        <v>0.05</v>
      </c>
    </row>
    <row r="100" spans="2:6" x14ac:dyDescent="0.2">
      <c r="B100" s="55" t="s">
        <v>152</v>
      </c>
      <c r="C100" s="54">
        <v>0.12</v>
      </c>
      <c r="D100" s="54">
        <v>0.2</v>
      </c>
      <c r="E100" s="55" t="s">
        <v>48</v>
      </c>
      <c r="F100" s="120">
        <v>0.05</v>
      </c>
    </row>
    <row r="101" spans="2:6" x14ac:dyDescent="0.2">
      <c r="B101" s="55" t="s">
        <v>153</v>
      </c>
      <c r="C101" s="54">
        <v>0.12</v>
      </c>
      <c r="D101" s="54">
        <v>0.2</v>
      </c>
      <c r="E101" s="55" t="s">
        <v>48</v>
      </c>
      <c r="F101" s="120">
        <v>0.05</v>
      </c>
    </row>
    <row r="102" spans="2:6" x14ac:dyDescent="0.2">
      <c r="B102" s="55" t="s">
        <v>154</v>
      </c>
      <c r="C102" s="54">
        <v>0.06</v>
      </c>
      <c r="D102" s="54">
        <v>0.06</v>
      </c>
      <c r="E102" s="55" t="s">
        <v>48</v>
      </c>
      <c r="F102" s="120">
        <v>0.05</v>
      </c>
    </row>
    <row r="103" spans="2:6" x14ac:dyDescent="0.2">
      <c r="B103" s="55" t="s">
        <v>155</v>
      </c>
      <c r="C103" s="54">
        <v>0.06</v>
      </c>
      <c r="D103" s="54">
        <v>0.06</v>
      </c>
      <c r="E103" s="55" t="s">
        <v>48</v>
      </c>
      <c r="F103" s="120">
        <v>0.05</v>
      </c>
    </row>
    <row r="104" spans="2:6" x14ac:dyDescent="0.2">
      <c r="B104" s="55" t="s">
        <v>156</v>
      </c>
      <c r="C104" s="54">
        <v>0.06</v>
      </c>
      <c r="D104" s="54">
        <v>0.06</v>
      </c>
      <c r="E104" s="55" t="s">
        <v>48</v>
      </c>
      <c r="F104" s="120">
        <v>0.05</v>
      </c>
    </row>
    <row r="105" spans="2:6" x14ac:dyDescent="0.2">
      <c r="B105" s="55" t="s">
        <v>157</v>
      </c>
      <c r="C105" s="54">
        <v>0.27</v>
      </c>
      <c r="D105" s="54">
        <v>0.27</v>
      </c>
      <c r="E105" s="55" t="s">
        <v>160</v>
      </c>
      <c r="F105" s="120">
        <v>0.06</v>
      </c>
    </row>
    <row r="106" spans="2:6" x14ac:dyDescent="0.2">
      <c r="B106" s="55" t="s">
        <v>158</v>
      </c>
      <c r="C106" s="54">
        <v>0.27</v>
      </c>
      <c r="D106" s="54">
        <v>0.27</v>
      </c>
      <c r="E106" s="55" t="s">
        <v>160</v>
      </c>
      <c r="F106" s="120">
        <v>0.06</v>
      </c>
    </row>
    <row r="107" spans="2:6" x14ac:dyDescent="0.2">
      <c r="B107" s="55" t="s">
        <v>159</v>
      </c>
      <c r="C107" s="54">
        <v>0.27</v>
      </c>
      <c r="D107" s="54">
        <v>0.27</v>
      </c>
      <c r="E107" s="55" t="s">
        <v>160</v>
      </c>
      <c r="F107" s="120">
        <v>0.06</v>
      </c>
    </row>
    <row r="108" spans="2:6" x14ac:dyDescent="0.2">
      <c r="B108" s="55" t="s">
        <v>161</v>
      </c>
      <c r="C108" s="54">
        <v>0.27</v>
      </c>
      <c r="D108" s="54">
        <v>0.27</v>
      </c>
      <c r="E108" s="55" t="s">
        <v>160</v>
      </c>
      <c r="F108" s="120">
        <v>0.06</v>
      </c>
    </row>
    <row r="109" spans="2:6" x14ac:dyDescent="0.2">
      <c r="B109" s="55" t="s">
        <v>162</v>
      </c>
      <c r="C109" s="54">
        <v>0.15</v>
      </c>
      <c r="D109" s="54">
        <v>0.15</v>
      </c>
      <c r="E109" s="55" t="s">
        <v>48</v>
      </c>
      <c r="F109" s="120">
        <v>0.06</v>
      </c>
    </row>
    <row r="110" spans="2:6" x14ac:dyDescent="0.2">
      <c r="B110" s="55" t="s">
        <v>163</v>
      </c>
      <c r="C110" s="54">
        <v>0.15</v>
      </c>
      <c r="D110" s="54">
        <v>0.15</v>
      </c>
      <c r="E110" s="55" t="s">
        <v>48</v>
      </c>
      <c r="F110" s="120">
        <v>0.06</v>
      </c>
    </row>
    <row r="111" spans="2:6" x14ac:dyDescent="0.2">
      <c r="B111" s="55" t="s">
        <v>164</v>
      </c>
      <c r="C111" s="54">
        <v>0.15</v>
      </c>
      <c r="D111" s="54">
        <v>0.15</v>
      </c>
      <c r="E111" s="55" t="s">
        <v>48</v>
      </c>
      <c r="F111" s="120">
        <v>0.06</v>
      </c>
    </row>
    <row r="112" spans="2:6" x14ac:dyDescent="0.2">
      <c r="B112" s="55" t="s">
        <v>165</v>
      </c>
      <c r="C112" s="54">
        <v>0.15</v>
      </c>
      <c r="D112" s="54">
        <v>0.15</v>
      </c>
      <c r="E112" s="55" t="s">
        <v>48</v>
      </c>
      <c r="F112" s="120">
        <v>0.06</v>
      </c>
    </row>
    <row r="113" spans="2:6" x14ac:dyDescent="0.2">
      <c r="B113" s="55" t="s">
        <v>166</v>
      </c>
      <c r="C113" s="54">
        <v>0.15</v>
      </c>
      <c r="D113" s="54">
        <v>0.15</v>
      </c>
      <c r="E113" s="55" t="s">
        <v>48</v>
      </c>
      <c r="F113" s="120">
        <v>0.06</v>
      </c>
    </row>
    <row r="114" spans="2:6" x14ac:dyDescent="0.2">
      <c r="B114" s="55" t="s">
        <v>167</v>
      </c>
      <c r="C114" s="54">
        <v>0.27</v>
      </c>
      <c r="D114" s="54">
        <v>0.27</v>
      </c>
      <c r="E114" s="55" t="s">
        <v>97</v>
      </c>
      <c r="F114" s="120"/>
    </row>
    <row r="115" spans="2:6" x14ac:dyDescent="0.2">
      <c r="B115" s="55" t="s">
        <v>168</v>
      </c>
      <c r="C115" s="54">
        <v>0.27</v>
      </c>
      <c r="D115" s="54">
        <v>0.27</v>
      </c>
      <c r="E115" s="55" t="s">
        <v>97</v>
      </c>
      <c r="F115" s="120"/>
    </row>
    <row r="116" spans="2:6" x14ac:dyDescent="0.2">
      <c r="B116" s="55" t="s">
        <v>169</v>
      </c>
      <c r="C116" s="54">
        <v>0.27</v>
      </c>
      <c r="D116" s="54">
        <v>0.27</v>
      </c>
      <c r="E116" s="55" t="s">
        <v>97</v>
      </c>
      <c r="F116" s="120"/>
    </row>
    <row r="117" spans="2:6" x14ac:dyDescent="0.2">
      <c r="B117" s="55" t="s">
        <v>170</v>
      </c>
      <c r="C117" s="54">
        <v>0.21</v>
      </c>
      <c r="D117" s="58" t="s">
        <v>203</v>
      </c>
      <c r="E117" s="55" t="s">
        <v>97</v>
      </c>
      <c r="F117" s="120"/>
    </row>
    <row r="118" spans="2:6" x14ac:dyDescent="0.2">
      <c r="B118" s="55" t="s">
        <v>171</v>
      </c>
      <c r="C118" s="54">
        <v>0.12</v>
      </c>
      <c r="D118" s="54">
        <v>0.15</v>
      </c>
      <c r="E118" s="55" t="s">
        <v>62</v>
      </c>
      <c r="F118" s="120">
        <v>0.05</v>
      </c>
    </row>
    <row r="119" spans="2:6" x14ac:dyDescent="0.2">
      <c r="B119" s="55" t="s">
        <v>172</v>
      </c>
      <c r="C119" s="54">
        <v>0.12</v>
      </c>
      <c r="D119" s="54">
        <v>0.15</v>
      </c>
      <c r="E119" s="55" t="s">
        <v>62</v>
      </c>
      <c r="F119" s="120">
        <v>0.05</v>
      </c>
    </row>
    <row r="120" spans="2:6" x14ac:dyDescent="0.2">
      <c r="B120" s="55" t="s">
        <v>173</v>
      </c>
      <c r="C120" s="54">
        <v>0.12</v>
      </c>
      <c r="D120" s="54">
        <v>0.15</v>
      </c>
      <c r="E120" s="55" t="s">
        <v>62</v>
      </c>
      <c r="F120" s="120">
        <v>0.05</v>
      </c>
    </row>
    <row r="121" spans="2:6" x14ac:dyDescent="0.2">
      <c r="B121" s="55" t="s">
        <v>174</v>
      </c>
      <c r="C121" s="54">
        <v>0.12</v>
      </c>
      <c r="D121" s="54">
        <v>0.15</v>
      </c>
      <c r="E121" s="55" t="s">
        <v>62</v>
      </c>
      <c r="F121" s="120">
        <v>0.05</v>
      </c>
    </row>
    <row r="122" spans="2:6" x14ac:dyDescent="0.2">
      <c r="B122" s="55" t="s">
        <v>175</v>
      </c>
      <c r="C122" s="54">
        <v>0.15</v>
      </c>
      <c r="D122" s="58" t="s">
        <v>203</v>
      </c>
      <c r="E122" s="55" t="s">
        <v>1</v>
      </c>
      <c r="F122" s="120"/>
    </row>
    <row r="123" spans="2:6" x14ac:dyDescent="0.2">
      <c r="B123" s="55" t="s">
        <v>176</v>
      </c>
      <c r="C123" s="54">
        <v>0.15</v>
      </c>
      <c r="D123" s="58" t="s">
        <v>203</v>
      </c>
      <c r="E123" s="55" t="s">
        <v>1</v>
      </c>
      <c r="F123" s="120"/>
    </row>
    <row r="124" spans="2:6" x14ac:dyDescent="0.2">
      <c r="B124" s="55" t="s">
        <v>177</v>
      </c>
      <c r="C124" s="54">
        <v>0.15</v>
      </c>
      <c r="D124" s="58" t="s">
        <v>203</v>
      </c>
      <c r="E124" s="55" t="s">
        <v>1</v>
      </c>
      <c r="F124" s="120"/>
    </row>
    <row r="125" spans="2:6" ht="14.25" x14ac:dyDescent="0.2">
      <c r="B125" s="55" t="s">
        <v>178</v>
      </c>
      <c r="C125" s="54">
        <v>0.25</v>
      </c>
      <c r="D125" s="74">
        <v>0.152</v>
      </c>
      <c r="E125" s="55" t="s">
        <v>148</v>
      </c>
      <c r="F125" s="120"/>
    </row>
    <row r="126" spans="2:6" ht="14.25" x14ac:dyDescent="0.2">
      <c r="B126" s="55" t="s">
        <v>179</v>
      </c>
      <c r="C126" s="54">
        <v>0.25</v>
      </c>
      <c r="D126" s="74">
        <v>0.152</v>
      </c>
      <c r="E126" s="55" t="s">
        <v>148</v>
      </c>
      <c r="F126" s="120"/>
    </row>
    <row r="127" spans="2:6" ht="14.25" x14ac:dyDescent="0.2">
      <c r="B127" s="55" t="s">
        <v>180</v>
      </c>
      <c r="C127" s="54">
        <v>0.25</v>
      </c>
      <c r="D127" s="74">
        <v>0.152</v>
      </c>
      <c r="E127" s="55" t="s">
        <v>148</v>
      </c>
      <c r="F127" s="120"/>
    </row>
    <row r="128" spans="2:6" ht="14.25" x14ac:dyDescent="0.2">
      <c r="B128" s="55" t="s">
        <v>181</v>
      </c>
      <c r="C128" s="54">
        <v>0.25</v>
      </c>
      <c r="D128" s="74">
        <v>0.152</v>
      </c>
      <c r="E128" s="55" t="s">
        <v>148</v>
      </c>
      <c r="F128" s="120"/>
    </row>
    <row r="129" spans="2:6" ht="14.25" x14ac:dyDescent="0.2">
      <c r="B129" s="55" t="s">
        <v>182</v>
      </c>
      <c r="C129" s="54">
        <v>0.25</v>
      </c>
      <c r="D129" s="74">
        <v>0.152</v>
      </c>
      <c r="E129" s="55" t="s">
        <v>148</v>
      </c>
      <c r="F129" s="120"/>
    </row>
    <row r="130" spans="2:6" x14ac:dyDescent="0.2">
      <c r="B130" s="55" t="s">
        <v>183</v>
      </c>
      <c r="C130" s="54">
        <v>0.18</v>
      </c>
      <c r="D130" s="54">
        <v>0.18</v>
      </c>
      <c r="E130" s="55" t="s">
        <v>186</v>
      </c>
      <c r="F130" s="120"/>
    </row>
    <row r="131" spans="2:6" x14ac:dyDescent="0.2">
      <c r="B131" s="55" t="s">
        <v>184</v>
      </c>
      <c r="C131" s="54">
        <v>0.18</v>
      </c>
      <c r="D131" s="54">
        <v>0.18</v>
      </c>
      <c r="E131" s="55" t="s">
        <v>186</v>
      </c>
      <c r="F131" s="120"/>
    </row>
    <row r="132" spans="2:6" x14ac:dyDescent="0.2">
      <c r="B132" s="55" t="s">
        <v>185</v>
      </c>
      <c r="C132" s="54">
        <v>0.18</v>
      </c>
      <c r="D132" s="54">
        <v>0.18</v>
      </c>
      <c r="E132" s="55" t="s">
        <v>186</v>
      </c>
      <c r="F132" s="120"/>
    </row>
    <row r="133" spans="2:6" x14ac:dyDescent="0.2">
      <c r="B133" s="55" t="s">
        <v>187</v>
      </c>
      <c r="C133" s="54">
        <v>0.2</v>
      </c>
      <c r="D133" s="54">
        <v>0.2</v>
      </c>
      <c r="E133" s="55" t="s">
        <v>189</v>
      </c>
      <c r="F133" s="120"/>
    </row>
    <row r="134" spans="2:6" x14ac:dyDescent="0.2">
      <c r="B134" s="55" t="s">
        <v>188</v>
      </c>
      <c r="C134" s="54">
        <v>0.2</v>
      </c>
      <c r="D134" s="54">
        <v>0.2</v>
      </c>
      <c r="E134" s="55" t="s">
        <v>189</v>
      </c>
      <c r="F134" s="120"/>
    </row>
    <row r="135" spans="2:6" x14ac:dyDescent="0.2">
      <c r="B135" s="55" t="s">
        <v>190</v>
      </c>
      <c r="C135" s="54">
        <v>0.2</v>
      </c>
      <c r="D135" s="54">
        <v>0.2</v>
      </c>
      <c r="E135" s="55" t="s">
        <v>189</v>
      </c>
      <c r="F135" s="120"/>
    </row>
    <row r="136" spans="2:6" x14ac:dyDescent="0.2">
      <c r="B136" s="55" t="s">
        <v>191</v>
      </c>
      <c r="C136" s="54">
        <v>0.2</v>
      </c>
      <c r="D136" s="54">
        <v>0.2</v>
      </c>
      <c r="E136" s="55" t="s">
        <v>189</v>
      </c>
      <c r="F136" s="120"/>
    </row>
    <row r="137" spans="2:6" x14ac:dyDescent="0.2">
      <c r="B137" s="55" t="s">
        <v>192</v>
      </c>
      <c r="C137" s="54">
        <v>0.18</v>
      </c>
      <c r="D137" s="54">
        <v>0.15</v>
      </c>
      <c r="E137" s="55" t="s">
        <v>48</v>
      </c>
      <c r="F137" s="120">
        <v>0.06</v>
      </c>
    </row>
    <row r="138" spans="2:6" x14ac:dyDescent="0.2">
      <c r="B138" s="55" t="s">
        <v>193</v>
      </c>
      <c r="C138" s="54">
        <v>0.18</v>
      </c>
      <c r="D138" s="54">
        <v>0.15</v>
      </c>
      <c r="E138" s="55" t="s">
        <v>48</v>
      </c>
      <c r="F138" s="120">
        <v>0.06</v>
      </c>
    </row>
    <row r="139" spans="2:6" x14ac:dyDescent="0.2">
      <c r="B139" s="55" t="s">
        <v>194</v>
      </c>
      <c r="C139" s="54">
        <v>0.24</v>
      </c>
      <c r="D139" s="54">
        <v>0.24</v>
      </c>
      <c r="E139" s="55" t="s">
        <v>160</v>
      </c>
      <c r="F139" s="120">
        <v>7.5999999999999998E-2</v>
      </c>
    </row>
    <row r="140" spans="2:6" x14ac:dyDescent="0.2">
      <c r="B140" s="55" t="s">
        <v>195</v>
      </c>
      <c r="C140" s="54">
        <v>0.24</v>
      </c>
      <c r="D140" s="54">
        <v>0.24</v>
      </c>
      <c r="E140" s="55" t="s">
        <v>160</v>
      </c>
      <c r="F140" s="120">
        <v>7.5999999999999998E-2</v>
      </c>
    </row>
    <row r="141" spans="2:6" x14ac:dyDescent="0.2">
      <c r="B141" s="55" t="s">
        <v>196</v>
      </c>
      <c r="C141" s="54">
        <v>0.24</v>
      </c>
      <c r="D141" s="54">
        <v>0.24</v>
      </c>
      <c r="E141" s="55" t="s">
        <v>160</v>
      </c>
      <c r="F141" s="120">
        <v>7.5999999999999998E-2</v>
      </c>
    </row>
    <row r="142" spans="2:6" x14ac:dyDescent="0.2">
      <c r="B142" s="55" t="s">
        <v>197</v>
      </c>
      <c r="C142" s="54">
        <v>0.24</v>
      </c>
      <c r="D142" s="54">
        <v>0.24</v>
      </c>
      <c r="E142" s="55" t="s">
        <v>160</v>
      </c>
      <c r="F142" s="120">
        <v>7.5999999999999998E-2</v>
      </c>
    </row>
    <row r="143" spans="2:6" x14ac:dyDescent="0.2">
      <c r="B143" s="55" t="s">
        <v>198</v>
      </c>
      <c r="C143" s="54">
        <v>0.24</v>
      </c>
      <c r="D143" s="54">
        <v>0.24</v>
      </c>
      <c r="E143" s="55" t="s">
        <v>160</v>
      </c>
      <c r="F143" s="120">
        <v>7.5999999999999998E-2</v>
      </c>
    </row>
    <row r="144" spans="2:6" x14ac:dyDescent="0.2">
      <c r="B144" s="55" t="s">
        <v>199</v>
      </c>
      <c r="C144" s="54">
        <v>0.24</v>
      </c>
      <c r="D144" s="54">
        <v>0.24</v>
      </c>
      <c r="E144" s="55" t="s">
        <v>160</v>
      </c>
      <c r="F144" s="120">
        <v>7.5999999999999998E-2</v>
      </c>
    </row>
    <row r="145" spans="2:6" x14ac:dyDescent="0.2">
      <c r="B145" s="55" t="s">
        <v>200</v>
      </c>
      <c r="C145" s="54">
        <v>0.24</v>
      </c>
      <c r="D145" s="54">
        <v>0.24</v>
      </c>
      <c r="E145" s="55" t="s">
        <v>160</v>
      </c>
      <c r="F145" s="120">
        <v>7.5999999999999998E-2</v>
      </c>
    </row>
    <row r="146" spans="2:6" x14ac:dyDescent="0.2">
      <c r="B146" s="55" t="s">
        <v>201</v>
      </c>
      <c r="C146" s="54">
        <v>0.12</v>
      </c>
      <c r="D146" s="54">
        <v>0.15</v>
      </c>
      <c r="E146" s="55" t="s">
        <v>73</v>
      </c>
      <c r="F146" s="120">
        <v>0.05</v>
      </c>
    </row>
    <row r="147" spans="2:6" x14ac:dyDescent="0.2">
      <c r="B147" s="55" t="s">
        <v>202</v>
      </c>
      <c r="C147" s="54">
        <v>0.12</v>
      </c>
      <c r="D147" s="54">
        <v>0.15</v>
      </c>
      <c r="E147" s="55" t="s">
        <v>73</v>
      </c>
      <c r="F147" s="120">
        <v>0.05</v>
      </c>
    </row>
    <row r="148" spans="2:6" x14ac:dyDescent="0.2">
      <c r="B148" s="22" t="s">
        <v>211</v>
      </c>
      <c r="C148" s="54">
        <v>0.24</v>
      </c>
      <c r="D148" s="54">
        <v>0.24</v>
      </c>
      <c r="E148" s="22" t="s">
        <v>46</v>
      </c>
      <c r="F148" s="120"/>
    </row>
    <row r="149" spans="2:6" x14ac:dyDescent="0.2">
      <c r="B149" s="55" t="s">
        <v>210</v>
      </c>
      <c r="C149" s="54">
        <v>0.24</v>
      </c>
      <c r="D149" s="54">
        <v>0.24</v>
      </c>
      <c r="E149" s="55" t="s">
        <v>46</v>
      </c>
      <c r="F149" s="120"/>
    </row>
    <row r="150" spans="2:6" x14ac:dyDescent="0.2">
      <c r="B150" s="22" t="s">
        <v>212</v>
      </c>
      <c r="C150" s="54">
        <v>0.24</v>
      </c>
      <c r="D150" s="54">
        <v>0.24</v>
      </c>
      <c r="E150" s="22" t="s">
        <v>46</v>
      </c>
      <c r="F150" s="120"/>
    </row>
    <row r="151" spans="2:6" x14ac:dyDescent="0.2">
      <c r="F151" s="120"/>
    </row>
    <row r="152" spans="2:6" x14ac:dyDescent="0.2">
      <c r="F152" s="120"/>
    </row>
    <row r="153" spans="2:6" x14ac:dyDescent="0.2">
      <c r="F153" s="120"/>
    </row>
    <row r="154" spans="2:6" x14ac:dyDescent="0.2">
      <c r="B154" s="22" t="s">
        <v>208</v>
      </c>
      <c r="C154" s="54">
        <v>1</v>
      </c>
      <c r="D154" s="54">
        <v>1</v>
      </c>
      <c r="E154" s="22" t="s">
        <v>209</v>
      </c>
      <c r="F154" s="120"/>
    </row>
    <row r="155" spans="2:6" x14ac:dyDescent="0.2">
      <c r="F155" s="120"/>
    </row>
    <row r="156" spans="2:6" x14ac:dyDescent="0.2">
      <c r="F156" s="120"/>
    </row>
    <row r="157" spans="2:6" x14ac:dyDescent="0.2">
      <c r="F157" s="120"/>
    </row>
    <row r="158" spans="2:6" x14ac:dyDescent="0.2">
      <c r="F158" s="120"/>
    </row>
    <row r="159" spans="2:6" x14ac:dyDescent="0.2">
      <c r="F159" s="120"/>
    </row>
    <row r="160" spans="2:6" x14ac:dyDescent="0.2">
      <c r="F160" s="120"/>
    </row>
    <row r="161" spans="6:6" x14ac:dyDescent="0.2">
      <c r="F161" s="120"/>
    </row>
    <row r="162" spans="6:6" x14ac:dyDescent="0.2">
      <c r="F162" s="120"/>
    </row>
    <row r="163" spans="6:6" x14ac:dyDescent="0.2">
      <c r="F163" s="120"/>
    </row>
    <row r="164" spans="6:6" x14ac:dyDescent="0.2">
      <c r="F164" s="120"/>
    </row>
    <row r="165" spans="6:6" x14ac:dyDescent="0.2">
      <c r="F165" s="120"/>
    </row>
    <row r="166" spans="6:6" x14ac:dyDescent="0.2">
      <c r="F166" s="120"/>
    </row>
    <row r="167" spans="6:6" x14ac:dyDescent="0.2">
      <c r="F167" s="120"/>
    </row>
    <row r="168" spans="6:6" x14ac:dyDescent="0.2">
      <c r="F168" s="120"/>
    </row>
    <row r="169" spans="6:6" x14ac:dyDescent="0.2">
      <c r="F169" s="120"/>
    </row>
    <row r="170" spans="6:6" x14ac:dyDescent="0.2">
      <c r="F170" s="120"/>
    </row>
    <row r="171" spans="6:6" x14ac:dyDescent="0.2">
      <c r="F171" s="120"/>
    </row>
    <row r="172" spans="6:6" x14ac:dyDescent="0.2">
      <c r="F172" s="120"/>
    </row>
    <row r="173" spans="6:6" x14ac:dyDescent="0.2">
      <c r="F173" s="120"/>
    </row>
    <row r="174" spans="6:6" x14ac:dyDescent="0.2">
      <c r="F174" s="120"/>
    </row>
    <row r="175" spans="6:6" x14ac:dyDescent="0.2">
      <c r="F175" s="120"/>
    </row>
    <row r="176" spans="6:6" x14ac:dyDescent="0.2">
      <c r="F176" s="120"/>
    </row>
    <row r="177" spans="6:6" x14ac:dyDescent="0.2">
      <c r="F177" s="120"/>
    </row>
    <row r="178" spans="6:6" x14ac:dyDescent="0.2">
      <c r="F178" s="120"/>
    </row>
    <row r="179" spans="6:6" x14ac:dyDescent="0.2">
      <c r="F179" s="120"/>
    </row>
    <row r="180" spans="6:6" x14ac:dyDescent="0.2">
      <c r="F180" s="120"/>
    </row>
    <row r="181" spans="6:6" x14ac:dyDescent="0.2">
      <c r="F181" s="120"/>
    </row>
    <row r="182" spans="6:6" x14ac:dyDescent="0.2">
      <c r="F182" s="120"/>
    </row>
    <row r="183" spans="6:6" x14ac:dyDescent="0.2">
      <c r="F183" s="120"/>
    </row>
    <row r="184" spans="6:6" x14ac:dyDescent="0.2">
      <c r="F184" s="120"/>
    </row>
    <row r="185" spans="6:6" x14ac:dyDescent="0.2">
      <c r="F185" s="120"/>
    </row>
    <row r="186" spans="6:6" x14ac:dyDescent="0.2">
      <c r="F186" s="120"/>
    </row>
    <row r="187" spans="6:6" x14ac:dyDescent="0.2">
      <c r="F187" s="120"/>
    </row>
    <row r="188" spans="6:6" x14ac:dyDescent="0.2">
      <c r="F188" s="120"/>
    </row>
    <row r="189" spans="6:6" x14ac:dyDescent="0.2">
      <c r="F189" s="120"/>
    </row>
    <row r="190" spans="6:6" x14ac:dyDescent="0.2">
      <c r="F190" s="120"/>
    </row>
    <row r="191" spans="6:6" x14ac:dyDescent="0.2">
      <c r="F191" s="120"/>
    </row>
    <row r="192" spans="6:6" x14ac:dyDescent="0.2">
      <c r="F192" s="120"/>
    </row>
    <row r="193" spans="6:6" x14ac:dyDescent="0.2">
      <c r="F193" s="120"/>
    </row>
    <row r="194" spans="6:6" x14ac:dyDescent="0.2">
      <c r="F194" s="120"/>
    </row>
    <row r="195" spans="6:6" x14ac:dyDescent="0.2">
      <c r="F195" s="120"/>
    </row>
  </sheetData>
  <sheetProtection algorithmName="SHA-512" hashValue="oS+alNR6q+lvotnYKt7hcJBNU8Dm68LBSf1WhXPtMinmxQVlkRyBJsbz+4WDUwYfql5/NiQ9hOX8wZJYcmGqFA==" saltValue="aaKAwpyimt96K+od+kG1K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S23" sqref="S23"/>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765="",NA(),IF(Dokumentationshilfe!$B765&lt;Dokumentationshilfe!$D$876,0.9,IF(Dokumentationshilfe!$B765&lt;=Dokumentationshilfe!$F$876,1+(Dokumentationshilfe!$B765-Dokumentationshilfe!$D$876)/ABS(Dokumentationshilfe!$F$876-Dokumentationshilfe!$D$876),IF(Dokumentationshilfe!$B765&lt;=Dokumentationshilfe!$H$876,2+(Dokumentationshilfe!$B765-Dokumentationshilfe!$F$876)/ABS(Dokumentationshilfe!$H$876-Dokumentationshilfe!$F$876),IF(Dokumentationshilfe!$B765&lt;=Dokumentationshilfe!$J$876,3+(Dokumentationshilfe!$B765-Dokumentationshilfe!$H$876)/ABS(Dokumentationshilfe!$J$876-Dokumentationshilfe!$H$876),IF(Dokumentationshilfe!$B765&lt;=Dokumentationshilfe!$L$876,4+(Dokumentationshilfe!$B765-Dokumentationshilfe!$J$876)/ABS(Dokumentationshilfe!$L$876-Dokumentationshilfe!$J$876),IF(Dokumentationshilfe!$B765&lt;=Dokumentationshilfe!$N$876,5+(Dokumentationshilfe!$B765-Dokumentationshilfe!$L$876)/ABS(Dokumentationshilfe!$N$876-Dokumentationshilfe!$L$876),IF(Dokumentationshilfe!$B765&lt;=Dokumentationshilfe!$P$876,6+(Dokumentationshilfe!$B765-Dokumentationshilfe!$N$876)/ABS(Dokumentationshilfe!$P$876-Dokumentationshilfe!$N$876),7.1))))))))</f>
        <v>#N/A</v>
      </c>
      <c r="Q4" s="49" t="s">
        <v>31</v>
      </c>
      <c r="W4" s="49"/>
      <c r="X4" s="49" t="s">
        <v>240</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TSH</v>
      </c>
      <c r="AA6" s="49" t="s">
        <v>241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TSH</v>
      </c>
      <c r="AA7" t="s">
        <v>242</v>
      </c>
      <c r="AB7" t="s">
        <v>243</v>
      </c>
      <c r="AC7" t="s">
        <v>244</v>
      </c>
      <c r="AD7" t="s">
        <v>245</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Test</v>
      </c>
      <c r="AA8" t="s">
        <v>246</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X9" t="str">
        <f>Dokumentationshilfe!A41</f>
        <v>T3</v>
      </c>
      <c r="AA9" t="s">
        <v>62</v>
      </c>
      <c r="AB9" t="s">
        <v>246</v>
      </c>
      <c r="AC9" t="s">
        <v>246</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T3</v>
      </c>
      <c r="AA10" t="s">
        <v>46</v>
      </c>
      <c r="AB10" t="s">
        <v>246</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247</v>
      </c>
      <c r="AB11" t="s">
        <v>246</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248</v>
      </c>
      <c r="W12" s="49"/>
      <c r="X12" t="str">
        <f>Dokumentationshilfe!A77</f>
        <v>T4</v>
      </c>
      <c r="AA12" t="s">
        <v>160</v>
      </c>
      <c r="AB12" t="s">
        <v>246</v>
      </c>
      <c r="AC12" t="s">
        <v>247</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222</v>
      </c>
      <c r="X13" t="str">
        <f>Dokumentationshilfe!S77</f>
        <v>T4</v>
      </c>
      <c r="AA13" t="s">
        <v>249</v>
      </c>
      <c r="AB13" t="s">
        <v>246</v>
      </c>
      <c r="AC13" t="s">
        <v>160</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250</v>
      </c>
      <c r="X14" t="str">
        <f>Dokumentationshilfe!AK77</f>
        <v>Test</v>
      </c>
      <c r="AA14" t="s">
        <v>251</v>
      </c>
      <c r="AB14" t="s">
        <v>246</v>
      </c>
      <c r="AC14" t="s">
        <v>249</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206</v>
      </c>
      <c r="Q15" s="49" t="s">
        <v>39</v>
      </c>
      <c r="S15" s="49" t="s">
        <v>252</v>
      </c>
      <c r="X15" t="str">
        <f>Dokumentationshilfe!A113</f>
        <v>Beta-hCG</v>
      </c>
      <c r="AA15" t="s">
        <v>253</v>
      </c>
      <c r="AB15" t="s">
        <v>246</v>
      </c>
      <c r="AC15" t="s">
        <v>251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206</v>
      </c>
      <c r="Q16" s="49" t="s">
        <v>41</v>
      </c>
      <c r="X16" t="str">
        <f>Dokumentationshilfe!S113</f>
        <v>Beta-hCG</v>
      </c>
      <c r="AA16" t="s">
        <v>254</v>
      </c>
      <c r="AB16" t="s">
        <v>246</v>
      </c>
      <c r="AC16" t="s">
        <v>253</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X17" t="str">
        <f>Dokumentationshilfe!AK113</f>
        <v>Test</v>
      </c>
      <c r="AA17" t="s">
        <v>97</v>
      </c>
      <c r="AB17" t="s">
        <v>246</v>
      </c>
      <c r="AC17" t="s">
        <v>254</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255</v>
      </c>
      <c r="AB18" t="s">
        <v>246</v>
      </c>
      <c r="AC18" t="s">
        <v>97</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246</v>
      </c>
      <c r="AC19" t="s">
        <v>255</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246</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247</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160</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45</v>
      </c>
      <c r="R27" s="64"/>
      <c r="S27" s="64"/>
      <c r="T27" s="64"/>
      <c r="U27" s="64"/>
      <c r="V27" s="64"/>
      <c r="W27" s="64"/>
      <c r="AB27" s="49" t="s">
        <v>62</v>
      </c>
      <c r="AC27" t="s">
        <v>249</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207</v>
      </c>
      <c r="R28" s="225"/>
      <c r="S28" s="225"/>
      <c r="T28" s="225"/>
      <c r="U28" s="225"/>
      <c r="V28" s="64"/>
      <c r="W28" s="64"/>
      <c r="AB28" t="s">
        <v>62</v>
      </c>
      <c r="AC28" t="s">
        <v>251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4"/>
      <c r="W29" s="64"/>
      <c r="AB29" t="s">
        <v>62</v>
      </c>
      <c r="AC29" t="s">
        <v>253</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4"/>
      <c r="W30" s="64"/>
      <c r="AB30" t="s">
        <v>62</v>
      </c>
      <c r="AC30" t="s">
        <v>254</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4"/>
      <c r="W31" s="64"/>
      <c r="AB31" t="s">
        <v>62</v>
      </c>
      <c r="AC31" t="s">
        <v>97</v>
      </c>
      <c r="AD31">
        <v>1000000</v>
      </c>
    </row>
    <row r="32" spans="3:30" ht="13.5" thickBot="1" x14ac:dyDescent="0.25">
      <c r="Q32" s="225"/>
      <c r="R32" s="225"/>
      <c r="S32" s="225"/>
      <c r="T32" s="225"/>
      <c r="U32" s="225"/>
      <c r="V32" s="64"/>
      <c r="W32" s="64"/>
      <c r="AB32" t="s">
        <v>62</v>
      </c>
      <c r="AC32" t="s">
        <v>255</v>
      </c>
      <c r="AD32">
        <v>1000000000</v>
      </c>
    </row>
    <row r="33" spans="3:30" x14ac:dyDescent="0.2">
      <c r="C33" s="1"/>
      <c r="D33" s="2" t="s">
        <v>11</v>
      </c>
      <c r="E33" s="2" t="s">
        <v>20</v>
      </c>
      <c r="F33" s="13" t="s">
        <v>12</v>
      </c>
      <c r="G33" s="13" t="s">
        <v>13</v>
      </c>
      <c r="H33" s="13" t="s">
        <v>14</v>
      </c>
      <c r="I33" s="13" t="s">
        <v>15</v>
      </c>
      <c r="J33" s="13" t="s">
        <v>16</v>
      </c>
      <c r="K33" s="13" t="s">
        <v>17</v>
      </c>
      <c r="L33" s="14" t="s">
        <v>18</v>
      </c>
      <c r="Q33" s="225"/>
      <c r="R33" s="225"/>
      <c r="S33" s="225"/>
      <c r="T33" s="225"/>
      <c r="U33" s="225"/>
      <c r="V33" s="64"/>
      <c r="W33" s="64"/>
    </row>
    <row r="34" spans="3:30" x14ac:dyDescent="0.2">
      <c r="C34" s="4"/>
      <c r="L34" s="7"/>
      <c r="Q34" s="225"/>
      <c r="R34" s="225"/>
      <c r="S34" s="225"/>
      <c r="T34" s="225"/>
      <c r="U34" s="225"/>
      <c r="V34" s="64"/>
      <c r="W34" s="64"/>
      <c r="AB34" t="s">
        <v>46</v>
      </c>
      <c r="AC34" t="s">
        <v>246</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765="",NA(),IF(Dokumentationshilfe!$T765&lt;Dokumentationshilfe!$V$876,0.9,IF(Dokumentationshilfe!$T765&lt;=Dokumentationshilfe!$X$876,1+(Dokumentationshilfe!$T765-Dokumentationshilfe!$V$876)/ABS(Dokumentationshilfe!$X$876-Dokumentationshilfe!$V$876),IF(Dokumentationshilfe!$T765&lt;=Dokumentationshilfe!$Z$876,2+(Dokumentationshilfe!$T765-Dokumentationshilfe!$X$876)/ABS(Dokumentationshilfe!$Z$876-Dokumentationshilfe!$X$876),IF(Dokumentationshilfe!$T765&lt;=Dokumentationshilfe!$AB$876,3+(Dokumentationshilfe!$T765-Dokumentationshilfe!$Z$876)/ABS(Dokumentationshilfe!$AB$876-Dokumentationshilfe!$Z$876),IF(Dokumentationshilfe!$T765&lt;=Dokumentationshilfe!$AD$876,4+(Dokumentationshilfe!$T765-Dokumentationshilfe!$AB$876)/ABS(Dokumentationshilfe!$AD$876-Dokumentationshilfe!$AB$876),IF(Dokumentationshilfe!$T765&lt;=Dokumentationshilfe!$AF$876,5+(Dokumentationshilfe!$T765-Dokumentationshilfe!$AD$876)/ABS(Dokumentationshilfe!$AF$876-Dokumentationshilfe!$AD$876),IF(Dokumentationshilfe!$T765&lt;=Dokumentationshilfe!$AH$876,6+(Dokumentationshilfe!$T765-Dokumentationshilfe!$AF$876)/ABS(Dokumentationshilfe!$AH$876-Dokumentationshilfe!$AF$876),7.1))))))))</f>
        <v>#N/A</v>
      </c>
      <c r="Q35" s="225"/>
      <c r="R35" s="225"/>
      <c r="S35" s="225"/>
      <c r="T35" s="225"/>
      <c r="U35" s="225"/>
      <c r="V35" s="64"/>
      <c r="W35" s="64"/>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247</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256</v>
      </c>
      <c r="AB38" t="s">
        <v>46</v>
      </c>
      <c r="AC38" t="s">
        <v>160</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257</v>
      </c>
      <c r="AB39" t="s">
        <v>46</v>
      </c>
      <c r="AC39" t="s">
        <v>249</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258</v>
      </c>
      <c r="AB40" t="s">
        <v>46</v>
      </c>
      <c r="AC40" t="s">
        <v>251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206</v>
      </c>
      <c r="Q41" s="49" t="s">
        <v>259</v>
      </c>
      <c r="AB41" t="s">
        <v>46</v>
      </c>
      <c r="AC41" t="s">
        <v>253</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206</v>
      </c>
      <c r="AB42" t="s">
        <v>46</v>
      </c>
      <c r="AC42" t="s">
        <v>254</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260</v>
      </c>
      <c r="AB43" t="s">
        <v>46</v>
      </c>
      <c r="AC43" t="s">
        <v>97</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261</v>
      </c>
      <c r="AB44" t="s">
        <v>46</v>
      </c>
      <c r="AC44" t="s">
        <v>255</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247</v>
      </c>
      <c r="AC46" t="s">
        <v>246</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247</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247</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247</v>
      </c>
      <c r="AC49" t="s">
        <v>247</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247</v>
      </c>
      <c r="AC50" t="s">
        <v>160</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247</v>
      </c>
      <c r="AC51" t="s">
        <v>249</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247</v>
      </c>
      <c r="AC52" t="s">
        <v>251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247</v>
      </c>
      <c r="AC53" t="s">
        <v>253</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247</v>
      </c>
      <c r="AC54" t="s">
        <v>254</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247</v>
      </c>
      <c r="AC55" t="s">
        <v>97</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247</v>
      </c>
      <c r="AC56" t="s">
        <v>255</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160</v>
      </c>
      <c r="AC58" t="s">
        <v>246</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160</v>
      </c>
      <c r="AC61" t="s">
        <v>247</v>
      </c>
      <c r="AD61">
        <v>1E-3</v>
      </c>
    </row>
    <row r="62" spans="3:30" x14ac:dyDescent="0.2">
      <c r="L62" s="7"/>
      <c r="AB62" t="s">
        <v>160</v>
      </c>
      <c r="AC62" t="s">
        <v>160</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765="",NA(),IF(Dokumentationshilfe!$AL765&lt;Dokumentationshilfe!$AN$876,0.9,IF(Dokumentationshilfe!$AL765&lt;=Dokumentationshilfe!$AP$876,1+(Dokumentationshilfe!$AL765-Dokumentationshilfe!$AN$876)/ABS(Dokumentationshilfe!$AP$876-Dokumentationshilfe!$AN$876),IF(Dokumentationshilfe!$AL765&lt;=Dokumentationshilfe!$AR$876,2+(Dokumentationshilfe!$AL765-Dokumentationshilfe!$AP$876)/ABS(Dokumentationshilfe!$AR$876-Dokumentationshilfe!$AP$876),IF(Dokumentationshilfe!$AL765&lt;=Dokumentationshilfe!$AT$876,3+(Dokumentationshilfe!$AL765-Dokumentationshilfe!$AR$876)/ABS(Dokumentationshilfe!$AT$876-Dokumentationshilfe!$AR$876),IF(Dokumentationshilfe!$AL765&lt;=Dokumentationshilfe!$AV$876,4+(Dokumentationshilfe!$AL765-Dokumentationshilfe!$AT$876)/ABS(Dokumentationshilfe!$AV$876-Dokumentationshilfe!$AT$876),IF(Dokumentationshilfe!$AL765&lt;=Dokumentationshilfe!$AX$876,5+(Dokumentationshilfe!$AL765-Dokumentationshilfe!$AV$876)/ABS(Dokumentationshilfe!$AX$876-Dokumentationshilfe!$AV$876),IF(Dokumentationshilfe!$AL765&lt;=Dokumentationshilfe!$AZ$876,6+(Dokumentationshilfe!$AL765-Dokumentationshilfe!$AX$876)/ABS(Dokumentationshilfe!$AZ$876-Dokumentationshilfe!$AX$876),7.1))))))))</f>
        <v>#N/A</v>
      </c>
      <c r="AB63" t="s">
        <v>160</v>
      </c>
      <c r="AC63" t="s">
        <v>249</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160</v>
      </c>
      <c r="AC64" t="s">
        <v>251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160</v>
      </c>
      <c r="AC65" t="s">
        <v>253</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160</v>
      </c>
      <c r="AC66" t="s">
        <v>254</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160</v>
      </c>
      <c r="AC67" t="s">
        <v>97</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160</v>
      </c>
      <c r="AC68" t="s">
        <v>255</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249</v>
      </c>
      <c r="AC70" t="s">
        <v>246</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249</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249</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249</v>
      </c>
      <c r="AC73" t="s">
        <v>247</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205</v>
      </c>
      <c r="AB74" t="s">
        <v>249</v>
      </c>
      <c r="AC74" t="s">
        <v>160</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205</v>
      </c>
      <c r="AB75" t="s">
        <v>249</v>
      </c>
      <c r="AC75" t="s">
        <v>249</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249</v>
      </c>
      <c r="AC76" t="s">
        <v>251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249</v>
      </c>
      <c r="AC77" t="s">
        <v>253</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249</v>
      </c>
      <c r="AC78" t="s">
        <v>254</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249</v>
      </c>
      <c r="AC79" t="s">
        <v>97</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249</v>
      </c>
      <c r="AC80" t="s">
        <v>255</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251</v>
      </c>
      <c r="AC82" t="s">
        <v>246</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251</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251</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251</v>
      </c>
      <c r="AC85" t="s">
        <v>247</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251</v>
      </c>
      <c r="AC86" t="s">
        <v>160</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251</v>
      </c>
      <c r="AC87" t="s">
        <v>249</v>
      </c>
      <c r="AD87">
        <v>1000000000000000</v>
      </c>
    </row>
    <row r="88" spans="4:30" x14ac:dyDescent="0.2">
      <c r="D88" s="2"/>
      <c r="E88" s="2"/>
      <c r="F88" s="2"/>
      <c r="G88" s="2"/>
      <c r="H88" s="2"/>
      <c r="I88" s="2"/>
      <c r="J88" s="2"/>
      <c r="K88" s="2"/>
      <c r="L88" s="3"/>
      <c r="AB88" t="s">
        <v>251</v>
      </c>
      <c r="AC88" t="s">
        <v>251</v>
      </c>
      <c r="AD88">
        <v>1</v>
      </c>
    </row>
    <row r="89" spans="4:30" x14ac:dyDescent="0.2">
      <c r="D89" t="s">
        <v>11</v>
      </c>
      <c r="E89" t="s">
        <v>19</v>
      </c>
      <c r="F89" s="5" t="s">
        <v>12</v>
      </c>
      <c r="G89" s="5" t="s">
        <v>13</v>
      </c>
      <c r="H89" s="5" t="s">
        <v>14</v>
      </c>
      <c r="I89" s="5" t="s">
        <v>15</v>
      </c>
      <c r="J89" s="5" t="s">
        <v>16</v>
      </c>
      <c r="K89" s="5" t="s">
        <v>17</v>
      </c>
      <c r="L89" s="6" t="s">
        <v>18</v>
      </c>
      <c r="AB89" t="s">
        <v>251</v>
      </c>
      <c r="AC89" t="s">
        <v>253</v>
      </c>
      <c r="AD89">
        <v>1000</v>
      </c>
    </row>
    <row r="90" spans="4:30" x14ac:dyDescent="0.2">
      <c r="L90" s="7"/>
      <c r="AB90" t="s">
        <v>251</v>
      </c>
      <c r="AC90" t="s">
        <v>254</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251</v>
      </c>
      <c r="AC91" t="s">
        <v>97</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251</v>
      </c>
      <c r="AC92" t="s">
        <v>255</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253</v>
      </c>
      <c r="AC94" t="s">
        <v>246</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253</v>
      </c>
      <c r="AC95" t="s">
        <v>62</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253</v>
      </c>
      <c r="AC96" t="s">
        <v>46</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253</v>
      </c>
      <c r="AC97" t="s">
        <v>247</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253</v>
      </c>
      <c r="AC98" t="s">
        <v>160</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253</v>
      </c>
      <c r="AC99" t="s">
        <v>249</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253</v>
      </c>
      <c r="AC100" t="s">
        <v>251</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253</v>
      </c>
      <c r="AC101" t="s">
        <v>253</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206</v>
      </c>
      <c r="AB102" t="s">
        <v>253</v>
      </c>
      <c r="AC102" t="s">
        <v>254</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205</v>
      </c>
      <c r="AB103" t="s">
        <v>253</v>
      </c>
      <c r="AC103" t="s">
        <v>97</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253</v>
      </c>
      <c r="AC104" t="s">
        <v>255</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254</v>
      </c>
      <c r="AC106" t="s">
        <v>246</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254</v>
      </c>
      <c r="AC107" t="s">
        <v>62</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254</v>
      </c>
      <c r="AC108" t="s">
        <v>46</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254</v>
      </c>
      <c r="AC109" t="s">
        <v>247</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254</v>
      </c>
      <c r="AC110" t="s">
        <v>160</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254</v>
      </c>
      <c r="AC111" t="s">
        <v>249</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254</v>
      </c>
      <c r="AC112" t="s">
        <v>251</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254</v>
      </c>
      <c r="AC113" t="s">
        <v>253</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254</v>
      </c>
      <c r="AC114" t="s">
        <v>254</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254</v>
      </c>
      <c r="AC115" t="s">
        <v>97</v>
      </c>
      <c r="AD115">
        <v>1000</v>
      </c>
    </row>
    <row r="116" spans="4:30" ht="13.5" thickBot="1" x14ac:dyDescent="0.25">
      <c r="AB116" t="s">
        <v>254</v>
      </c>
      <c r="AC116" t="s">
        <v>255</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206</v>
      </c>
      <c r="AB118" t="s">
        <v>97</v>
      </c>
      <c r="AC118" t="s">
        <v>246</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206</v>
      </c>
      <c r="AB119" t="s">
        <v>97</v>
      </c>
      <c r="AC119" t="s">
        <v>62</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97</v>
      </c>
      <c r="AC120" t="s">
        <v>46</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97</v>
      </c>
      <c r="AC121" t="s">
        <v>247</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97</v>
      </c>
      <c r="AC122" t="s">
        <v>160</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97</v>
      </c>
      <c r="AC123" t="s">
        <v>249</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97</v>
      </c>
      <c r="AC124" t="s">
        <v>251</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97</v>
      </c>
      <c r="AC125" t="s">
        <v>253</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97</v>
      </c>
      <c r="AC126" t="s">
        <v>254</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97</v>
      </c>
      <c r="AC127" t="s">
        <v>97</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97</v>
      </c>
      <c r="AC128" t="s">
        <v>255</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255</v>
      </c>
      <c r="AC130" t="s">
        <v>246</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255</v>
      </c>
      <c r="AC131" t="s">
        <v>62</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255</v>
      </c>
      <c r="AC132" t="s">
        <v>46</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255</v>
      </c>
      <c r="AC133" t="s">
        <v>247</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255</v>
      </c>
      <c r="AC134" t="s">
        <v>160</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255</v>
      </c>
      <c r="AC135" t="s">
        <v>249</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255</v>
      </c>
      <c r="AC136" t="s">
        <v>251</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255</v>
      </c>
      <c r="AC137" t="s">
        <v>253</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255</v>
      </c>
      <c r="AC138" t="s">
        <v>254</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255</v>
      </c>
      <c r="AC139" t="s">
        <v>97</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255</v>
      </c>
      <c r="AC140" t="s">
        <v>255</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206</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206</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206</v>
      </c>
    </row>
    <row r="174" spans="4:14" x14ac:dyDescent="0.2">
      <c r="L174" s="7"/>
      <c r="N174" t="s">
        <v>206</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206</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206</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206</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206</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206</v>
      </c>
    </row>
    <row r="258" spans="4:14" x14ac:dyDescent="0.2">
      <c r="L258" s="7"/>
      <c r="N258" t="s">
        <v>206</v>
      </c>
    </row>
    <row r="259" spans="4:14" x14ac:dyDescent="0.2">
      <c r="D259" s="8">
        <v>1</v>
      </c>
      <c r="E259" s="8"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8">
        <v>1</v>
      </c>
      <c r="G259" s="8">
        <v>2</v>
      </c>
      <c r="H259" s="8">
        <v>3</v>
      </c>
      <c r="I259" s="8">
        <v>4</v>
      </c>
      <c r="J259" s="8">
        <v>5</v>
      </c>
      <c r="K259" s="8">
        <v>6</v>
      </c>
      <c r="L259" s="9">
        <v>7</v>
      </c>
    </row>
    <row r="260" spans="4:14" x14ac:dyDescent="0.2">
      <c r="D260" s="8">
        <v>2</v>
      </c>
      <c r="E260" s="8"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8">
        <v>1</v>
      </c>
      <c r="G260" s="8">
        <v>2</v>
      </c>
      <c r="H260" s="8">
        <v>3</v>
      </c>
      <c r="I260" s="8">
        <v>4</v>
      </c>
      <c r="J260" s="8">
        <v>5</v>
      </c>
      <c r="K260" s="8">
        <v>6</v>
      </c>
      <c r="L260" s="9">
        <v>7</v>
      </c>
    </row>
    <row r="261" spans="4:14" x14ac:dyDescent="0.2">
      <c r="D261" s="8">
        <v>3</v>
      </c>
      <c r="E261" s="8"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8">
        <v>1</v>
      </c>
      <c r="G261" s="8">
        <v>2</v>
      </c>
      <c r="H261" s="8">
        <v>3</v>
      </c>
      <c r="I261" s="8">
        <v>4</v>
      </c>
      <c r="J261" s="8">
        <v>5</v>
      </c>
      <c r="K261" s="8">
        <v>6</v>
      </c>
      <c r="L261" s="9">
        <v>7</v>
      </c>
    </row>
    <row r="262" spans="4:14" x14ac:dyDescent="0.2">
      <c r="D262" s="8">
        <v>4</v>
      </c>
      <c r="E262" s="8"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8">
        <v>1</v>
      </c>
      <c r="G262" s="8">
        <v>2</v>
      </c>
      <c r="H262" s="8">
        <v>3</v>
      </c>
      <c r="I262" s="8">
        <v>4</v>
      </c>
      <c r="J262" s="8">
        <v>5</v>
      </c>
      <c r="K262" s="8">
        <v>6</v>
      </c>
      <c r="L262" s="9">
        <v>7</v>
      </c>
    </row>
    <row r="263" spans="4:14" x14ac:dyDescent="0.2">
      <c r="D263" s="8">
        <v>5</v>
      </c>
      <c r="E263" s="8"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8">
        <v>1</v>
      </c>
      <c r="G263" s="8">
        <v>2</v>
      </c>
      <c r="H263" s="8">
        <v>3</v>
      </c>
      <c r="I263" s="8">
        <v>4</v>
      </c>
      <c r="J263" s="8">
        <v>5</v>
      </c>
      <c r="K263" s="8">
        <v>6</v>
      </c>
      <c r="L263" s="9">
        <v>7</v>
      </c>
    </row>
    <row r="264" spans="4:14" x14ac:dyDescent="0.2">
      <c r="D264" s="8">
        <v>6</v>
      </c>
      <c r="E264" s="8"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8">
        <v>1</v>
      </c>
      <c r="G264" s="8">
        <v>2</v>
      </c>
      <c r="H264" s="8">
        <v>3</v>
      </c>
      <c r="I264" s="8">
        <v>4</v>
      </c>
      <c r="J264" s="8">
        <v>5</v>
      </c>
      <c r="K264" s="8">
        <v>6</v>
      </c>
      <c r="L264" s="9">
        <v>7</v>
      </c>
    </row>
    <row r="265" spans="4:14" x14ac:dyDescent="0.2">
      <c r="D265" s="8">
        <v>7</v>
      </c>
      <c r="E265" s="8"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8">
        <v>1</v>
      </c>
      <c r="G265" s="8">
        <v>2</v>
      </c>
      <c r="H265" s="8">
        <v>3</v>
      </c>
      <c r="I265" s="8">
        <v>4</v>
      </c>
      <c r="J265" s="8">
        <v>5</v>
      </c>
      <c r="K265" s="8">
        <v>6</v>
      </c>
      <c r="L265" s="9">
        <v>7</v>
      </c>
    </row>
    <row r="266" spans="4:14" x14ac:dyDescent="0.2">
      <c r="D266" s="8">
        <v>8</v>
      </c>
      <c r="E266" s="8"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8">
        <v>1</v>
      </c>
      <c r="G266" s="8">
        <v>2</v>
      </c>
      <c r="H266" s="8">
        <v>3</v>
      </c>
      <c r="I266" s="8">
        <v>4</v>
      </c>
      <c r="J266" s="8">
        <v>5</v>
      </c>
      <c r="K266" s="8">
        <v>6</v>
      </c>
      <c r="L266" s="9">
        <v>7</v>
      </c>
    </row>
    <row r="267" spans="4:14" x14ac:dyDescent="0.2">
      <c r="D267" s="8">
        <v>9</v>
      </c>
      <c r="E267" s="8"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8">
        <v>1</v>
      </c>
      <c r="G267" s="8">
        <v>2</v>
      </c>
      <c r="H267" s="8">
        <v>3</v>
      </c>
      <c r="I267" s="8">
        <v>4</v>
      </c>
      <c r="J267" s="8">
        <v>5</v>
      </c>
      <c r="K267" s="8">
        <v>6</v>
      </c>
      <c r="L267" s="9">
        <v>7</v>
      </c>
    </row>
    <row r="268" spans="4:14" x14ac:dyDescent="0.2">
      <c r="D268" s="8">
        <v>10</v>
      </c>
      <c r="E268" s="8"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8">
        <v>1</v>
      </c>
      <c r="G268" s="8">
        <v>2</v>
      </c>
      <c r="H268" s="8">
        <v>3</v>
      </c>
      <c r="I268" s="8">
        <v>4</v>
      </c>
      <c r="J268" s="8">
        <v>5</v>
      </c>
      <c r="K268" s="8">
        <v>6</v>
      </c>
      <c r="L268" s="9">
        <v>7</v>
      </c>
    </row>
    <row r="269" spans="4:14" x14ac:dyDescent="0.2">
      <c r="D269" s="8">
        <v>11</v>
      </c>
      <c r="E269" s="8"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8">
        <v>1</v>
      </c>
      <c r="G269" s="8">
        <v>2</v>
      </c>
      <c r="H269" s="8">
        <v>3</v>
      </c>
      <c r="I269" s="8">
        <v>4</v>
      </c>
      <c r="J269" s="8">
        <v>5</v>
      </c>
      <c r="K269" s="8">
        <v>6</v>
      </c>
      <c r="L269" s="9">
        <v>7</v>
      </c>
    </row>
    <row r="270" spans="4:14" x14ac:dyDescent="0.2">
      <c r="D270" s="8">
        <v>12</v>
      </c>
      <c r="E270" s="8"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8">
        <v>1</v>
      </c>
      <c r="G270" s="8">
        <v>2</v>
      </c>
      <c r="H270" s="8">
        <v>3</v>
      </c>
      <c r="I270" s="8">
        <v>4</v>
      </c>
      <c r="J270" s="8">
        <v>5</v>
      </c>
      <c r="K270" s="8">
        <v>6</v>
      </c>
      <c r="L270" s="9">
        <v>7</v>
      </c>
    </row>
    <row r="271" spans="4:14" x14ac:dyDescent="0.2">
      <c r="D271" s="8">
        <v>13</v>
      </c>
      <c r="E271" s="8"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8">
        <v>1</v>
      </c>
      <c r="G271" s="8">
        <v>2</v>
      </c>
      <c r="H271" s="8">
        <v>3</v>
      </c>
      <c r="I271" s="8">
        <v>4</v>
      </c>
      <c r="J271" s="8">
        <v>5</v>
      </c>
      <c r="K271" s="8">
        <v>6</v>
      </c>
      <c r="L271" s="9">
        <v>7</v>
      </c>
    </row>
    <row r="272" spans="4:14" x14ac:dyDescent="0.2">
      <c r="D272" s="8">
        <v>14</v>
      </c>
      <c r="E272" s="8"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8">
        <v>1</v>
      </c>
      <c r="G272" s="8">
        <v>2</v>
      </c>
      <c r="H272" s="8">
        <v>3</v>
      </c>
      <c r="I272" s="8">
        <v>4</v>
      </c>
      <c r="J272" s="8">
        <v>5</v>
      </c>
      <c r="K272" s="8">
        <v>6</v>
      </c>
      <c r="L272" s="9">
        <v>7</v>
      </c>
    </row>
    <row r="273" spans="4:14" x14ac:dyDescent="0.2">
      <c r="D273" s="8">
        <v>15</v>
      </c>
      <c r="E273" s="8"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8">
        <v>1</v>
      </c>
      <c r="G273" s="8">
        <v>2</v>
      </c>
      <c r="H273" s="8">
        <v>3</v>
      </c>
      <c r="I273" s="8">
        <v>4</v>
      </c>
      <c r="J273" s="8">
        <v>5</v>
      </c>
      <c r="K273" s="8">
        <v>6</v>
      </c>
      <c r="L273" s="9">
        <v>7</v>
      </c>
    </row>
    <row r="274" spans="4:14" x14ac:dyDescent="0.2">
      <c r="D274" s="8">
        <v>16</v>
      </c>
      <c r="E274" s="8"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8">
        <v>1</v>
      </c>
      <c r="G274" s="8">
        <v>2</v>
      </c>
      <c r="H274" s="8">
        <v>3</v>
      </c>
      <c r="I274" s="8">
        <v>4</v>
      </c>
      <c r="J274" s="8">
        <v>5</v>
      </c>
      <c r="K274" s="8">
        <v>6</v>
      </c>
      <c r="L274" s="9">
        <v>7</v>
      </c>
    </row>
    <row r="275" spans="4:14" x14ac:dyDescent="0.2">
      <c r="D275" s="8">
        <v>17</v>
      </c>
      <c r="E275" s="8"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8">
        <v>1</v>
      </c>
      <c r="G275" s="8">
        <v>2</v>
      </c>
      <c r="H275" s="8">
        <v>3</v>
      </c>
      <c r="I275" s="8">
        <v>4</v>
      </c>
      <c r="J275" s="8">
        <v>5</v>
      </c>
      <c r="K275" s="8">
        <v>6</v>
      </c>
      <c r="L275" s="9">
        <v>7</v>
      </c>
    </row>
    <row r="276" spans="4:14" x14ac:dyDescent="0.2">
      <c r="D276" s="8">
        <v>18</v>
      </c>
      <c r="E276" s="8"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8">
        <v>1</v>
      </c>
      <c r="G276" s="8">
        <v>2</v>
      </c>
      <c r="H276" s="8">
        <v>3</v>
      </c>
      <c r="I276" s="8">
        <v>4</v>
      </c>
      <c r="J276" s="8">
        <v>5</v>
      </c>
      <c r="K276" s="8">
        <v>6</v>
      </c>
      <c r="L276" s="9">
        <v>7</v>
      </c>
    </row>
    <row r="277" spans="4:14" x14ac:dyDescent="0.2">
      <c r="D277" s="8">
        <v>19</v>
      </c>
      <c r="E277" s="8"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8">
        <v>1</v>
      </c>
      <c r="G277" s="8">
        <v>2</v>
      </c>
      <c r="H277" s="8">
        <v>3</v>
      </c>
      <c r="I277" s="8">
        <v>4</v>
      </c>
      <c r="J277" s="8">
        <v>5</v>
      </c>
      <c r="K277" s="8">
        <v>6</v>
      </c>
      <c r="L277" s="9">
        <v>7</v>
      </c>
    </row>
    <row r="278" spans="4:14" x14ac:dyDescent="0.2">
      <c r="D278" s="8">
        <v>20</v>
      </c>
      <c r="E278" s="8"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8">
        <v>1</v>
      </c>
      <c r="G278" s="8">
        <v>2</v>
      </c>
      <c r="H278" s="8">
        <v>3</v>
      </c>
      <c r="I278" s="8">
        <v>4</v>
      </c>
      <c r="J278" s="8">
        <v>5</v>
      </c>
      <c r="K278" s="8">
        <v>6</v>
      </c>
      <c r="L278" s="9">
        <v>7</v>
      </c>
    </row>
    <row r="279" spans="4:14" x14ac:dyDescent="0.2">
      <c r="D279" s="8">
        <v>21</v>
      </c>
      <c r="E279" s="8"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8">
        <v>1</v>
      </c>
      <c r="G279" s="8">
        <v>2</v>
      </c>
      <c r="H279" s="8">
        <v>3</v>
      </c>
      <c r="I279" s="8">
        <v>4</v>
      </c>
      <c r="J279" s="8">
        <v>5</v>
      </c>
      <c r="K279" s="8">
        <v>6</v>
      </c>
      <c r="L279" s="9">
        <v>7</v>
      </c>
    </row>
    <row r="280" spans="4:14" x14ac:dyDescent="0.2">
      <c r="D280" s="8">
        <v>22</v>
      </c>
      <c r="E280" s="8"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8">
        <v>1</v>
      </c>
      <c r="G280" s="8">
        <v>2</v>
      </c>
      <c r="H280" s="8">
        <v>3</v>
      </c>
      <c r="I280" s="8">
        <v>4</v>
      </c>
      <c r="J280" s="8">
        <v>5</v>
      </c>
      <c r="K280" s="8">
        <v>6</v>
      </c>
      <c r="L280" s="9">
        <v>7</v>
      </c>
    </row>
    <row r="281" spans="4:14" x14ac:dyDescent="0.2">
      <c r="D281" s="8">
        <v>23</v>
      </c>
      <c r="E281" s="8"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8">
        <v>1</v>
      </c>
      <c r="G281" s="8">
        <v>2</v>
      </c>
      <c r="H281" s="8">
        <v>3</v>
      </c>
      <c r="I281" s="8">
        <v>4</v>
      </c>
      <c r="J281" s="8">
        <v>5</v>
      </c>
      <c r="K281" s="8">
        <v>6</v>
      </c>
      <c r="L281" s="9">
        <v>7</v>
      </c>
    </row>
    <row r="282" spans="4:14" x14ac:dyDescent="0.2">
      <c r="D282" s="8">
        <v>24</v>
      </c>
      <c r="E282" s="8"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8">
        <v>1</v>
      </c>
      <c r="G282" s="8">
        <v>2</v>
      </c>
      <c r="H282" s="8">
        <v>3</v>
      </c>
      <c r="I282" s="8">
        <v>4</v>
      </c>
      <c r="J282" s="8">
        <v>5</v>
      </c>
      <c r="K282" s="8">
        <v>6</v>
      </c>
      <c r="L282" s="9">
        <v>7</v>
      </c>
    </row>
    <row r="283" spans="4:14" ht="13.5" thickBot="1" x14ac:dyDescent="0.25">
      <c r="D283" s="11">
        <v>25</v>
      </c>
      <c r="E283" s="8"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206</v>
      </c>
    </row>
    <row r="287" spans="4:14" x14ac:dyDescent="0.2">
      <c r="D287" s="8">
        <v>1</v>
      </c>
      <c r="E287" s="8"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8">
        <v>1</v>
      </c>
      <c r="G287" s="8">
        <v>2</v>
      </c>
      <c r="H287" s="8">
        <v>3</v>
      </c>
      <c r="I287" s="8">
        <v>4</v>
      </c>
      <c r="J287" s="8">
        <v>5</v>
      </c>
      <c r="K287" s="8">
        <v>6</v>
      </c>
      <c r="L287" s="9">
        <v>7</v>
      </c>
      <c r="N287" t="s">
        <v>206</v>
      </c>
    </row>
    <row r="288" spans="4:14" x14ac:dyDescent="0.2">
      <c r="D288" s="8">
        <v>2</v>
      </c>
      <c r="E288" s="8"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8">
        <v>1</v>
      </c>
      <c r="G288" s="8">
        <v>2</v>
      </c>
      <c r="H288" s="8">
        <v>3</v>
      </c>
      <c r="I288" s="8">
        <v>4</v>
      </c>
      <c r="J288" s="8">
        <v>5</v>
      </c>
      <c r="K288" s="8">
        <v>6</v>
      </c>
      <c r="L288" s="9">
        <v>7</v>
      </c>
    </row>
    <row r="289" spans="4:12" x14ac:dyDescent="0.2">
      <c r="D289" s="8">
        <v>3</v>
      </c>
      <c r="E289" s="8"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8">
        <v>1</v>
      </c>
      <c r="G289" s="8">
        <v>2</v>
      </c>
      <c r="H289" s="8">
        <v>3</v>
      </c>
      <c r="I289" s="8">
        <v>4</v>
      </c>
      <c r="J289" s="8">
        <v>5</v>
      </c>
      <c r="K289" s="8">
        <v>6</v>
      </c>
      <c r="L289" s="9">
        <v>7</v>
      </c>
    </row>
    <row r="290" spans="4:12" x14ac:dyDescent="0.2">
      <c r="D290" s="8">
        <v>4</v>
      </c>
      <c r="E290" s="8"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8">
        <v>1</v>
      </c>
      <c r="G290" s="8">
        <v>2</v>
      </c>
      <c r="H290" s="8">
        <v>3</v>
      </c>
      <c r="I290" s="8">
        <v>4</v>
      </c>
      <c r="J290" s="8">
        <v>5</v>
      </c>
      <c r="K290" s="8">
        <v>6</v>
      </c>
      <c r="L290" s="9">
        <v>7</v>
      </c>
    </row>
    <row r="291" spans="4:12" x14ac:dyDescent="0.2">
      <c r="D291" s="8">
        <v>5</v>
      </c>
      <c r="E291" s="8"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8">
        <v>1</v>
      </c>
      <c r="G291" s="8">
        <v>2</v>
      </c>
      <c r="H291" s="8">
        <v>3</v>
      </c>
      <c r="I291" s="8">
        <v>4</v>
      </c>
      <c r="J291" s="8">
        <v>5</v>
      </c>
      <c r="K291" s="8">
        <v>6</v>
      </c>
      <c r="L291" s="9">
        <v>7</v>
      </c>
    </row>
    <row r="292" spans="4:12" x14ac:dyDescent="0.2">
      <c r="D292" s="8">
        <v>6</v>
      </c>
      <c r="E292" s="8"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8">
        <v>1</v>
      </c>
      <c r="G292" s="8">
        <v>2</v>
      </c>
      <c r="H292" s="8">
        <v>3</v>
      </c>
      <c r="I292" s="8">
        <v>4</v>
      </c>
      <c r="J292" s="8">
        <v>5</v>
      </c>
      <c r="K292" s="8">
        <v>6</v>
      </c>
      <c r="L292" s="9">
        <v>7</v>
      </c>
    </row>
    <row r="293" spans="4:12" x14ac:dyDescent="0.2">
      <c r="D293" s="8">
        <v>7</v>
      </c>
      <c r="E293" s="8"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8">
        <v>1</v>
      </c>
      <c r="G293" s="8">
        <v>2</v>
      </c>
      <c r="H293" s="8">
        <v>3</v>
      </c>
      <c r="I293" s="8">
        <v>4</v>
      </c>
      <c r="J293" s="8">
        <v>5</v>
      </c>
      <c r="K293" s="8">
        <v>6</v>
      </c>
      <c r="L293" s="9">
        <v>7</v>
      </c>
    </row>
    <row r="294" spans="4:12" x14ac:dyDescent="0.2">
      <c r="D294" s="8">
        <v>8</v>
      </c>
      <c r="E294" s="8"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8">
        <v>1</v>
      </c>
      <c r="G294" s="8">
        <v>2</v>
      </c>
      <c r="H294" s="8">
        <v>3</v>
      </c>
      <c r="I294" s="8">
        <v>4</v>
      </c>
      <c r="J294" s="8">
        <v>5</v>
      </c>
      <c r="K294" s="8">
        <v>6</v>
      </c>
      <c r="L294" s="9">
        <v>7</v>
      </c>
    </row>
    <row r="295" spans="4:12" x14ac:dyDescent="0.2">
      <c r="D295" s="8">
        <v>9</v>
      </c>
      <c r="E295" s="8"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8">
        <v>1</v>
      </c>
      <c r="G295" s="8">
        <v>2</v>
      </c>
      <c r="H295" s="8">
        <v>3</v>
      </c>
      <c r="I295" s="8">
        <v>4</v>
      </c>
      <c r="J295" s="8">
        <v>5</v>
      </c>
      <c r="K295" s="8">
        <v>6</v>
      </c>
      <c r="L295" s="9">
        <v>7</v>
      </c>
    </row>
    <row r="296" spans="4:12" x14ac:dyDescent="0.2">
      <c r="D296" s="8">
        <v>10</v>
      </c>
      <c r="E296" s="8"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8">
        <v>1</v>
      </c>
      <c r="G296" s="8">
        <v>2</v>
      </c>
      <c r="H296" s="8">
        <v>3</v>
      </c>
      <c r="I296" s="8">
        <v>4</v>
      </c>
      <c r="J296" s="8">
        <v>5</v>
      </c>
      <c r="K296" s="8">
        <v>6</v>
      </c>
      <c r="L296" s="9">
        <v>7</v>
      </c>
    </row>
    <row r="297" spans="4:12" x14ac:dyDescent="0.2">
      <c r="D297" s="8">
        <v>11</v>
      </c>
      <c r="E297" s="8"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8">
        <v>1</v>
      </c>
      <c r="G297" s="8">
        <v>2</v>
      </c>
      <c r="H297" s="8">
        <v>3</v>
      </c>
      <c r="I297" s="8">
        <v>4</v>
      </c>
      <c r="J297" s="8">
        <v>5</v>
      </c>
      <c r="K297" s="8">
        <v>6</v>
      </c>
      <c r="L297" s="9">
        <v>7</v>
      </c>
    </row>
    <row r="298" spans="4:12" x14ac:dyDescent="0.2">
      <c r="D298" s="8">
        <v>12</v>
      </c>
      <c r="E298" s="8"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8">
        <v>1</v>
      </c>
      <c r="G298" s="8">
        <v>2</v>
      </c>
      <c r="H298" s="8">
        <v>3</v>
      </c>
      <c r="I298" s="8">
        <v>4</v>
      </c>
      <c r="J298" s="8">
        <v>5</v>
      </c>
      <c r="K298" s="8">
        <v>6</v>
      </c>
      <c r="L298" s="9">
        <v>7</v>
      </c>
    </row>
    <row r="299" spans="4:12" x14ac:dyDescent="0.2">
      <c r="D299" s="8">
        <v>13</v>
      </c>
      <c r="E299" s="8"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8">
        <v>1</v>
      </c>
      <c r="G299" s="8">
        <v>2</v>
      </c>
      <c r="H299" s="8">
        <v>3</v>
      </c>
      <c r="I299" s="8">
        <v>4</v>
      </c>
      <c r="J299" s="8">
        <v>5</v>
      </c>
      <c r="K299" s="8">
        <v>6</v>
      </c>
      <c r="L299" s="9">
        <v>7</v>
      </c>
    </row>
    <row r="300" spans="4:12" x14ac:dyDescent="0.2">
      <c r="D300" s="8">
        <v>14</v>
      </c>
      <c r="E300" s="8"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8">
        <v>1</v>
      </c>
      <c r="G300" s="8">
        <v>2</v>
      </c>
      <c r="H300" s="8">
        <v>3</v>
      </c>
      <c r="I300" s="8">
        <v>4</v>
      </c>
      <c r="J300" s="8">
        <v>5</v>
      </c>
      <c r="K300" s="8">
        <v>6</v>
      </c>
      <c r="L300" s="9">
        <v>7</v>
      </c>
    </row>
    <row r="301" spans="4:12" x14ac:dyDescent="0.2">
      <c r="D301" s="8">
        <v>15</v>
      </c>
      <c r="E301" s="8"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8">
        <v>1</v>
      </c>
      <c r="G301" s="8">
        <v>2</v>
      </c>
      <c r="H301" s="8">
        <v>3</v>
      </c>
      <c r="I301" s="8">
        <v>4</v>
      </c>
      <c r="J301" s="8">
        <v>5</v>
      </c>
      <c r="K301" s="8">
        <v>6</v>
      </c>
      <c r="L301" s="9">
        <v>7</v>
      </c>
    </row>
    <row r="302" spans="4:12" x14ac:dyDescent="0.2">
      <c r="D302" s="8">
        <v>16</v>
      </c>
      <c r="E302" s="8"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8">
        <v>1</v>
      </c>
      <c r="G302" s="8">
        <v>2</v>
      </c>
      <c r="H302" s="8">
        <v>3</v>
      </c>
      <c r="I302" s="8">
        <v>4</v>
      </c>
      <c r="J302" s="8">
        <v>5</v>
      </c>
      <c r="K302" s="8">
        <v>6</v>
      </c>
      <c r="L302" s="9">
        <v>7</v>
      </c>
    </row>
    <row r="303" spans="4:12" x14ac:dyDescent="0.2">
      <c r="D303" s="8">
        <v>17</v>
      </c>
      <c r="E303" s="8"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8">
        <v>1</v>
      </c>
      <c r="G303" s="8">
        <v>2</v>
      </c>
      <c r="H303" s="8">
        <v>3</v>
      </c>
      <c r="I303" s="8">
        <v>4</v>
      </c>
      <c r="J303" s="8">
        <v>5</v>
      </c>
      <c r="K303" s="8">
        <v>6</v>
      </c>
      <c r="L303" s="9">
        <v>7</v>
      </c>
    </row>
    <row r="304" spans="4:12" x14ac:dyDescent="0.2">
      <c r="D304" s="8">
        <v>18</v>
      </c>
      <c r="E304" s="8"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8">
        <v>1</v>
      </c>
      <c r="G304" s="8">
        <v>2</v>
      </c>
      <c r="H304" s="8">
        <v>3</v>
      </c>
      <c r="I304" s="8">
        <v>4</v>
      </c>
      <c r="J304" s="8">
        <v>5</v>
      </c>
      <c r="K304" s="8">
        <v>6</v>
      </c>
      <c r="L304" s="9">
        <v>7</v>
      </c>
    </row>
    <row r="305" spans="4:14" x14ac:dyDescent="0.2">
      <c r="D305" s="8">
        <v>19</v>
      </c>
      <c r="E305" s="8"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8">
        <v>1</v>
      </c>
      <c r="G305" s="8">
        <v>2</v>
      </c>
      <c r="H305" s="8">
        <v>3</v>
      </c>
      <c r="I305" s="8">
        <v>4</v>
      </c>
      <c r="J305" s="8">
        <v>5</v>
      </c>
      <c r="K305" s="8">
        <v>6</v>
      </c>
      <c r="L305" s="9">
        <v>7</v>
      </c>
    </row>
    <row r="306" spans="4:14" x14ac:dyDescent="0.2">
      <c r="D306" s="8">
        <v>20</v>
      </c>
      <c r="E306" s="8"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8">
        <v>1</v>
      </c>
      <c r="G306" s="8">
        <v>2</v>
      </c>
      <c r="H306" s="8">
        <v>3</v>
      </c>
      <c r="I306" s="8">
        <v>4</v>
      </c>
      <c r="J306" s="8">
        <v>5</v>
      </c>
      <c r="K306" s="8">
        <v>6</v>
      </c>
      <c r="L306" s="9">
        <v>7</v>
      </c>
    </row>
    <row r="307" spans="4:14" x14ac:dyDescent="0.2">
      <c r="D307" s="8">
        <v>21</v>
      </c>
      <c r="E307" s="8"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8">
        <v>1</v>
      </c>
      <c r="G307" s="8">
        <v>2</v>
      </c>
      <c r="H307" s="8">
        <v>3</v>
      </c>
      <c r="I307" s="8">
        <v>4</v>
      </c>
      <c r="J307" s="8">
        <v>5</v>
      </c>
      <c r="K307" s="8">
        <v>6</v>
      </c>
      <c r="L307" s="9">
        <v>7</v>
      </c>
    </row>
    <row r="308" spans="4:14" x14ac:dyDescent="0.2">
      <c r="D308" s="8">
        <v>22</v>
      </c>
      <c r="E308" s="8"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8">
        <v>1</v>
      </c>
      <c r="G308" s="8">
        <v>2</v>
      </c>
      <c r="H308" s="8">
        <v>3</v>
      </c>
      <c r="I308" s="8">
        <v>4</v>
      </c>
      <c r="J308" s="8">
        <v>5</v>
      </c>
      <c r="K308" s="8">
        <v>6</v>
      </c>
      <c r="L308" s="9">
        <v>7</v>
      </c>
    </row>
    <row r="309" spans="4:14" x14ac:dyDescent="0.2">
      <c r="D309" s="8">
        <v>23</v>
      </c>
      <c r="E309" s="8"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8">
        <v>1</v>
      </c>
      <c r="G309" s="8">
        <v>2</v>
      </c>
      <c r="H309" s="8">
        <v>3</v>
      </c>
      <c r="I309" s="8">
        <v>4</v>
      </c>
      <c r="J309" s="8">
        <v>5</v>
      </c>
      <c r="K309" s="8">
        <v>6</v>
      </c>
      <c r="L309" s="9">
        <v>7</v>
      </c>
    </row>
    <row r="310" spans="4:14" x14ac:dyDescent="0.2">
      <c r="D310" s="8">
        <v>24</v>
      </c>
      <c r="E310" s="8"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8">
        <v>1</v>
      </c>
      <c r="G310" s="8">
        <v>2</v>
      </c>
      <c r="H310" s="8">
        <v>3</v>
      </c>
      <c r="I310" s="8">
        <v>4</v>
      </c>
      <c r="J310" s="8">
        <v>5</v>
      </c>
      <c r="K310" s="8">
        <v>6</v>
      </c>
      <c r="L310" s="9">
        <v>7</v>
      </c>
    </row>
    <row r="311" spans="4:14" ht="13.5" thickBot="1" x14ac:dyDescent="0.25">
      <c r="D311" s="11">
        <v>25</v>
      </c>
      <c r="E311" s="8"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206</v>
      </c>
    </row>
    <row r="315" spans="4:14" x14ac:dyDescent="0.2">
      <c r="D315" s="8">
        <v>1</v>
      </c>
      <c r="E315" s="8"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8">
        <v>1</v>
      </c>
      <c r="G315" s="8">
        <v>2</v>
      </c>
      <c r="H315" s="8">
        <v>3</v>
      </c>
      <c r="I315" s="8">
        <v>4</v>
      </c>
      <c r="J315" s="8">
        <v>5</v>
      </c>
      <c r="K315" s="8">
        <v>6</v>
      </c>
      <c r="L315" s="9">
        <v>7</v>
      </c>
      <c r="N315" t="s">
        <v>206</v>
      </c>
    </row>
    <row r="316" spans="4:14" x14ac:dyDescent="0.2">
      <c r="D316" s="8">
        <v>2</v>
      </c>
      <c r="E316" s="8"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8">
        <v>1</v>
      </c>
      <c r="G316" s="8">
        <v>2</v>
      </c>
      <c r="H316" s="8">
        <v>3</v>
      </c>
      <c r="I316" s="8">
        <v>4</v>
      </c>
      <c r="J316" s="8">
        <v>5</v>
      </c>
      <c r="K316" s="8">
        <v>6</v>
      </c>
      <c r="L316" s="9">
        <v>7</v>
      </c>
    </row>
    <row r="317" spans="4:14" x14ac:dyDescent="0.2">
      <c r="D317" s="8">
        <v>3</v>
      </c>
      <c r="E317" s="8"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8">
        <v>1</v>
      </c>
      <c r="G317" s="8">
        <v>2</v>
      </c>
      <c r="H317" s="8">
        <v>3</v>
      </c>
      <c r="I317" s="8">
        <v>4</v>
      </c>
      <c r="J317" s="8">
        <v>5</v>
      </c>
      <c r="K317" s="8">
        <v>6</v>
      </c>
      <c r="L317" s="9">
        <v>7</v>
      </c>
    </row>
    <row r="318" spans="4:14" x14ac:dyDescent="0.2">
      <c r="D318" s="8">
        <v>4</v>
      </c>
      <c r="E318" s="8"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8">
        <v>1</v>
      </c>
      <c r="G318" s="8">
        <v>2</v>
      </c>
      <c r="H318" s="8">
        <v>3</v>
      </c>
      <c r="I318" s="8">
        <v>4</v>
      </c>
      <c r="J318" s="8">
        <v>5</v>
      </c>
      <c r="K318" s="8">
        <v>6</v>
      </c>
      <c r="L318" s="9">
        <v>7</v>
      </c>
    </row>
    <row r="319" spans="4:14" x14ac:dyDescent="0.2">
      <c r="D319" s="8">
        <v>5</v>
      </c>
      <c r="E319" s="8"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8">
        <v>1</v>
      </c>
      <c r="G319" s="8">
        <v>2</v>
      </c>
      <c r="H319" s="8">
        <v>3</v>
      </c>
      <c r="I319" s="8">
        <v>4</v>
      </c>
      <c r="J319" s="8">
        <v>5</v>
      </c>
      <c r="K319" s="8">
        <v>6</v>
      </c>
      <c r="L319" s="9">
        <v>7</v>
      </c>
    </row>
    <row r="320" spans="4:14" x14ac:dyDescent="0.2">
      <c r="D320" s="8">
        <v>6</v>
      </c>
      <c r="E320" s="8"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8">
        <v>1</v>
      </c>
      <c r="G320" s="8">
        <v>2</v>
      </c>
      <c r="H320" s="8">
        <v>3</v>
      </c>
      <c r="I320" s="8">
        <v>4</v>
      </c>
      <c r="J320" s="8">
        <v>5</v>
      </c>
      <c r="K320" s="8">
        <v>6</v>
      </c>
      <c r="L320" s="9">
        <v>7</v>
      </c>
    </row>
    <row r="321" spans="4:12" x14ac:dyDescent="0.2">
      <c r="D321" s="8">
        <v>7</v>
      </c>
      <c r="E321" s="8"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8">
        <v>1</v>
      </c>
      <c r="G321" s="8">
        <v>2</v>
      </c>
      <c r="H321" s="8">
        <v>3</v>
      </c>
      <c r="I321" s="8">
        <v>4</v>
      </c>
      <c r="J321" s="8">
        <v>5</v>
      </c>
      <c r="K321" s="8">
        <v>6</v>
      </c>
      <c r="L321" s="9">
        <v>7</v>
      </c>
    </row>
    <row r="322" spans="4:12" x14ac:dyDescent="0.2">
      <c r="D322" s="8">
        <v>8</v>
      </c>
      <c r="E322" s="8"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8">
        <v>1</v>
      </c>
      <c r="G322" s="8">
        <v>2</v>
      </c>
      <c r="H322" s="8">
        <v>3</v>
      </c>
      <c r="I322" s="8">
        <v>4</v>
      </c>
      <c r="J322" s="8">
        <v>5</v>
      </c>
      <c r="K322" s="8">
        <v>6</v>
      </c>
      <c r="L322" s="9">
        <v>7</v>
      </c>
    </row>
    <row r="323" spans="4:12" x14ac:dyDescent="0.2">
      <c r="D323" s="8">
        <v>9</v>
      </c>
      <c r="E323" s="8"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8">
        <v>1</v>
      </c>
      <c r="G323" s="8">
        <v>2</v>
      </c>
      <c r="H323" s="8">
        <v>3</v>
      </c>
      <c r="I323" s="8">
        <v>4</v>
      </c>
      <c r="J323" s="8">
        <v>5</v>
      </c>
      <c r="K323" s="8">
        <v>6</v>
      </c>
      <c r="L323" s="9">
        <v>7</v>
      </c>
    </row>
    <row r="324" spans="4:12" x14ac:dyDescent="0.2">
      <c r="D324" s="8">
        <v>10</v>
      </c>
      <c r="E324" s="8"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8">
        <v>1</v>
      </c>
      <c r="G324" s="8">
        <v>2</v>
      </c>
      <c r="H324" s="8">
        <v>3</v>
      </c>
      <c r="I324" s="8">
        <v>4</v>
      </c>
      <c r="J324" s="8">
        <v>5</v>
      </c>
      <c r="K324" s="8">
        <v>6</v>
      </c>
      <c r="L324" s="9">
        <v>7</v>
      </c>
    </row>
    <row r="325" spans="4:12" x14ac:dyDescent="0.2">
      <c r="D325" s="8">
        <v>11</v>
      </c>
      <c r="E325" s="8"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8">
        <v>1</v>
      </c>
      <c r="G325" s="8">
        <v>2</v>
      </c>
      <c r="H325" s="8">
        <v>3</v>
      </c>
      <c r="I325" s="8">
        <v>4</v>
      </c>
      <c r="J325" s="8">
        <v>5</v>
      </c>
      <c r="K325" s="8">
        <v>6</v>
      </c>
      <c r="L325" s="9">
        <v>7</v>
      </c>
    </row>
    <row r="326" spans="4:12" x14ac:dyDescent="0.2">
      <c r="D326" s="8">
        <v>12</v>
      </c>
      <c r="E326" s="8"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8">
        <v>1</v>
      </c>
      <c r="G326" s="8">
        <v>2</v>
      </c>
      <c r="H326" s="8">
        <v>3</v>
      </c>
      <c r="I326" s="8">
        <v>4</v>
      </c>
      <c r="J326" s="8">
        <v>5</v>
      </c>
      <c r="K326" s="8">
        <v>6</v>
      </c>
      <c r="L326" s="9">
        <v>7</v>
      </c>
    </row>
    <row r="327" spans="4:12" x14ac:dyDescent="0.2">
      <c r="D327" s="8">
        <v>13</v>
      </c>
      <c r="E327" s="8"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8">
        <v>1</v>
      </c>
      <c r="G327" s="8">
        <v>2</v>
      </c>
      <c r="H327" s="8">
        <v>3</v>
      </c>
      <c r="I327" s="8">
        <v>4</v>
      </c>
      <c r="J327" s="8">
        <v>5</v>
      </c>
      <c r="K327" s="8">
        <v>6</v>
      </c>
      <c r="L327" s="9">
        <v>7</v>
      </c>
    </row>
    <row r="328" spans="4:12" x14ac:dyDescent="0.2">
      <c r="D328" s="8">
        <v>14</v>
      </c>
      <c r="E328" s="8"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8">
        <v>1</v>
      </c>
      <c r="G328" s="8">
        <v>2</v>
      </c>
      <c r="H328" s="8">
        <v>3</v>
      </c>
      <c r="I328" s="8">
        <v>4</v>
      </c>
      <c r="J328" s="8">
        <v>5</v>
      </c>
      <c r="K328" s="8">
        <v>6</v>
      </c>
      <c r="L328" s="9">
        <v>7</v>
      </c>
    </row>
    <row r="329" spans="4:12" x14ac:dyDescent="0.2">
      <c r="D329" s="8">
        <v>15</v>
      </c>
      <c r="E329" s="8"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8">
        <v>1</v>
      </c>
      <c r="G329" s="8">
        <v>2</v>
      </c>
      <c r="H329" s="8">
        <v>3</v>
      </c>
      <c r="I329" s="8">
        <v>4</v>
      </c>
      <c r="J329" s="8">
        <v>5</v>
      </c>
      <c r="K329" s="8">
        <v>6</v>
      </c>
      <c r="L329" s="9">
        <v>7</v>
      </c>
    </row>
    <row r="330" spans="4:12" x14ac:dyDescent="0.2">
      <c r="D330" s="8">
        <v>16</v>
      </c>
      <c r="E330" s="8"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8">
        <v>1</v>
      </c>
      <c r="G330" s="8">
        <v>2</v>
      </c>
      <c r="H330" s="8">
        <v>3</v>
      </c>
      <c r="I330" s="8">
        <v>4</v>
      </c>
      <c r="J330" s="8">
        <v>5</v>
      </c>
      <c r="K330" s="8">
        <v>6</v>
      </c>
      <c r="L330" s="9">
        <v>7</v>
      </c>
    </row>
    <row r="331" spans="4:12" x14ac:dyDescent="0.2">
      <c r="D331" s="8">
        <v>17</v>
      </c>
      <c r="E331" s="8"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8">
        <v>1</v>
      </c>
      <c r="G331" s="8">
        <v>2</v>
      </c>
      <c r="H331" s="8">
        <v>3</v>
      </c>
      <c r="I331" s="8">
        <v>4</v>
      </c>
      <c r="J331" s="8">
        <v>5</v>
      </c>
      <c r="K331" s="8">
        <v>6</v>
      </c>
      <c r="L331" s="9">
        <v>7</v>
      </c>
    </row>
    <row r="332" spans="4:12" x14ac:dyDescent="0.2">
      <c r="D332" s="8">
        <v>18</v>
      </c>
      <c r="E332" s="8"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8">
        <v>1</v>
      </c>
      <c r="G332" s="8">
        <v>2</v>
      </c>
      <c r="H332" s="8">
        <v>3</v>
      </c>
      <c r="I332" s="8">
        <v>4</v>
      </c>
      <c r="J332" s="8">
        <v>5</v>
      </c>
      <c r="K332" s="8">
        <v>6</v>
      </c>
      <c r="L332" s="9">
        <v>7</v>
      </c>
    </row>
    <row r="333" spans="4:12" x14ac:dyDescent="0.2">
      <c r="D333" s="8">
        <v>19</v>
      </c>
      <c r="E333" s="8"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8">
        <v>1</v>
      </c>
      <c r="G333" s="8">
        <v>2</v>
      </c>
      <c r="H333" s="8">
        <v>3</v>
      </c>
      <c r="I333" s="8">
        <v>4</v>
      </c>
      <c r="J333" s="8">
        <v>5</v>
      </c>
      <c r="K333" s="8">
        <v>6</v>
      </c>
      <c r="L333" s="9">
        <v>7</v>
      </c>
    </row>
    <row r="334" spans="4:12" x14ac:dyDescent="0.2">
      <c r="D334" s="8">
        <v>20</v>
      </c>
      <c r="E334" s="8"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8">
        <v>1</v>
      </c>
      <c r="G334" s="8">
        <v>2</v>
      </c>
      <c r="H334" s="8">
        <v>3</v>
      </c>
      <c r="I334" s="8">
        <v>4</v>
      </c>
      <c r="J334" s="8">
        <v>5</v>
      </c>
      <c r="K334" s="8">
        <v>6</v>
      </c>
      <c r="L334" s="9">
        <v>7</v>
      </c>
    </row>
    <row r="335" spans="4:12" x14ac:dyDescent="0.2">
      <c r="D335" s="8">
        <v>21</v>
      </c>
      <c r="E335" s="8"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8">
        <v>1</v>
      </c>
      <c r="G335" s="8">
        <v>2</v>
      </c>
      <c r="H335" s="8">
        <v>3</v>
      </c>
      <c r="I335" s="8">
        <v>4</v>
      </c>
      <c r="J335" s="8">
        <v>5</v>
      </c>
      <c r="K335" s="8">
        <v>6</v>
      </c>
      <c r="L335" s="9">
        <v>7</v>
      </c>
    </row>
    <row r="336" spans="4:12" x14ac:dyDescent="0.2">
      <c r="D336" s="8">
        <v>22</v>
      </c>
      <c r="E336" s="8"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8">
        <v>1</v>
      </c>
      <c r="G336" s="8">
        <v>2</v>
      </c>
      <c r="H336" s="8">
        <v>3</v>
      </c>
      <c r="I336" s="8">
        <v>4</v>
      </c>
      <c r="J336" s="8">
        <v>5</v>
      </c>
      <c r="K336" s="8">
        <v>6</v>
      </c>
      <c r="L336" s="9">
        <v>7</v>
      </c>
    </row>
    <row r="337" spans="4:14" x14ac:dyDescent="0.2">
      <c r="D337" s="8">
        <v>23</v>
      </c>
      <c r="E337" s="8"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8">
        <v>1</v>
      </c>
      <c r="G337" s="8">
        <v>2</v>
      </c>
      <c r="H337" s="8">
        <v>3</v>
      </c>
      <c r="I337" s="8">
        <v>4</v>
      </c>
      <c r="J337" s="8">
        <v>5</v>
      </c>
      <c r="K337" s="8">
        <v>6</v>
      </c>
      <c r="L337" s="9">
        <v>7</v>
      </c>
    </row>
    <row r="338" spans="4:14" x14ac:dyDescent="0.2">
      <c r="D338" s="8">
        <v>24</v>
      </c>
      <c r="E338" s="8"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8">
        <v>1</v>
      </c>
      <c r="G338" s="8">
        <v>2</v>
      </c>
      <c r="H338" s="8">
        <v>3</v>
      </c>
      <c r="I338" s="8">
        <v>4</v>
      </c>
      <c r="J338" s="8">
        <v>5</v>
      </c>
      <c r="K338" s="8">
        <v>6</v>
      </c>
      <c r="L338" s="9">
        <v>7</v>
      </c>
    </row>
    <row r="339" spans="4:14" ht="13.5" thickBot="1" x14ac:dyDescent="0.25">
      <c r="D339" s="11">
        <v>25</v>
      </c>
      <c r="E339" s="8"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206</v>
      </c>
    </row>
    <row r="342" spans="4:14" x14ac:dyDescent="0.2">
      <c r="L342" s="7"/>
      <c r="N342" t="s">
        <v>206</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206</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206</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206</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206</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206</v>
      </c>
    </row>
    <row r="426" spans="4:14" x14ac:dyDescent="0.2">
      <c r="L426" s="7"/>
      <c r="N426" t="s">
        <v>206</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206</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206</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206</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206</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206</v>
      </c>
    </row>
    <row r="510" spans="4:14" x14ac:dyDescent="0.2">
      <c r="L510" s="7"/>
      <c r="N510" t="s">
        <v>206</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206</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206</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206</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206</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206</v>
      </c>
    </row>
    <row r="594" spans="4:14" x14ac:dyDescent="0.2">
      <c r="L594" s="7"/>
      <c r="N594" t="s">
        <v>206</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206</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206</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206</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206</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206</v>
      </c>
    </row>
    <row r="678" spans="4:14" x14ac:dyDescent="0.2">
      <c r="L678" s="7"/>
      <c r="N678" t="s">
        <v>206</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206</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206</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206</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206</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206</v>
      </c>
    </row>
    <row r="762" spans="4:14" x14ac:dyDescent="0.2">
      <c r="L762" s="7"/>
      <c r="N762" t="s">
        <v>206</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206</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206</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206</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206</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IK4O7FdeNMMDSnY1ZhfxhsIR2Bffg93FDKVHD8EE+xg2EowG1KQ4+DWMJvVXQLAWz8ba088xqYFR9ZKOUeqc/w==" saltValue="oXFqzNUunkRh6ueuU0n9t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2024-02-22T13:48:08Z</cp:lastPrinted>
  <dcterms:created xsi:type="dcterms:W3CDTF">2005-09-09T12:29:27Z</dcterms:created>
  <dcterms:modified xsi:type="dcterms:W3CDTF">2025-03-04T09:50:22Z</dcterms:modified>
</cp:coreProperties>
</file>