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Myt-3D\Zielwerte\B1024N ....in Bearbeitung\Samsung HC10\Zielwerte\"/>
    </mc:Choice>
  </mc:AlternateContent>
  <xr:revisionPtr revIDLastSave="0" documentId="13_ncr:1_{FCBD08E9-5C0B-4F5A-AAAD-94C1FD4F0F19}" xr6:coauthVersionLast="47" xr6:coauthVersionMax="47" xr10:uidLastSave="{00000000-0000-0000-0000-000000000000}"/>
  <bookViews>
    <workbookView xWindow="-23610" yWindow="2055" windowWidth="21600" windowHeight="12735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Tabelle1!$A$1:$BB$73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1" i="1" l="1"/>
  <c r="V11" i="1" l="1"/>
  <c r="AD11" i="1" l="1"/>
  <c r="Z11" i="1"/>
  <c r="AF11" i="1" l="1"/>
  <c r="X11" i="1"/>
  <c r="L8" i="1" l="1"/>
  <c r="AD8" i="1"/>
  <c r="AV8" i="1"/>
  <c r="AY8" i="1"/>
  <c r="AL10" i="1"/>
  <c r="D11" i="1"/>
  <c r="F11" i="1"/>
  <c r="H11" i="1"/>
  <c r="J11" i="1"/>
  <c r="L11" i="1"/>
  <c r="N11" i="1"/>
  <c r="P11" i="1"/>
  <c r="AB11" i="1"/>
  <c r="AN11" i="1"/>
  <c r="AP11" i="1"/>
  <c r="AR11" i="1"/>
  <c r="AT11" i="1"/>
  <c r="AV11" i="1"/>
  <c r="AX11" i="1"/>
  <c r="AZ11" i="1"/>
  <c r="L44" i="1"/>
  <c r="O44" i="1"/>
  <c r="AD44" i="1"/>
  <c r="AV44" i="1"/>
  <c r="AY44" i="1"/>
  <c r="B46" i="1"/>
  <c r="AL46" i="1"/>
  <c r="D47" i="1"/>
  <c r="F47" i="1"/>
  <c r="H47" i="1"/>
  <c r="J47" i="1"/>
  <c r="L47" i="1"/>
  <c r="N47" i="1"/>
  <c r="P47" i="1"/>
  <c r="V47" i="1"/>
  <c r="X47" i="1"/>
  <c r="Z47" i="1"/>
  <c r="AB47" i="1"/>
  <c r="AD47" i="1"/>
  <c r="AF47" i="1"/>
  <c r="AH47" i="1"/>
  <c r="AN47" i="1"/>
  <c r="AP47" i="1"/>
  <c r="AR47" i="1"/>
  <c r="AT47" i="1"/>
  <c r="AV47" i="1"/>
  <c r="AX47" i="1"/>
  <c r="AZ47" i="1"/>
  <c r="E64" i="2" l="1"/>
  <c r="E86" i="2" l="1"/>
  <c r="E82" i="2"/>
  <c r="E74" i="2"/>
  <c r="E63" i="2"/>
  <c r="E87" i="2"/>
  <c r="E83" i="2"/>
  <c r="E79" i="2"/>
  <c r="E75" i="2"/>
  <c r="E71" i="2"/>
  <c r="E67" i="2"/>
  <c r="E66" i="2"/>
  <c r="E85" i="2"/>
  <c r="E81" i="2"/>
  <c r="E77" i="2"/>
  <c r="E73" i="2"/>
  <c r="E69" i="2"/>
  <c r="E65" i="2"/>
  <c r="E78" i="2"/>
  <c r="E70" i="2"/>
  <c r="E84" i="2"/>
  <c r="E80" i="2"/>
  <c r="E76" i="2"/>
  <c r="E72" i="2"/>
  <c r="E68" i="2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8" i="2"/>
  <c r="E152" i="2"/>
  <c r="E156" i="2"/>
  <c r="E160" i="2"/>
  <c r="E164" i="2"/>
  <c r="E168" i="2"/>
  <c r="E147" i="2"/>
  <c r="E167" i="2"/>
  <c r="E149" i="2"/>
  <c r="E153" i="2"/>
  <c r="E157" i="2"/>
  <c r="E161" i="2"/>
  <c r="E165" i="2"/>
  <c r="E169" i="2"/>
  <c r="E163" i="2"/>
  <c r="E150" i="2"/>
  <c r="E154" i="2"/>
  <c r="E158" i="2"/>
  <c r="E162" i="2"/>
  <c r="E166" i="2"/>
  <c r="E170" i="2"/>
  <c r="E151" i="2"/>
  <c r="E155" i="2"/>
  <c r="E159" i="2"/>
  <c r="E171" i="2"/>
  <c r="E120" i="2"/>
  <c r="E124" i="2"/>
  <c r="E128" i="2"/>
  <c r="E132" i="2"/>
  <c r="E136" i="2"/>
  <c r="E140" i="2"/>
  <c r="E119" i="2"/>
  <c r="E137" i="2"/>
  <c r="E121" i="2"/>
  <c r="E125" i="2"/>
  <c r="E129" i="2"/>
  <c r="E133" i="2"/>
  <c r="E122" i="2"/>
  <c r="E126" i="2"/>
  <c r="E130" i="2"/>
  <c r="E134" i="2"/>
  <c r="E138" i="2"/>
  <c r="E142" i="2"/>
  <c r="E123" i="2"/>
  <c r="E127" i="2"/>
  <c r="E131" i="2"/>
  <c r="E135" i="2"/>
  <c r="E139" i="2"/>
  <c r="E143" i="2"/>
  <c r="E141" i="2"/>
  <c r="E92" i="2"/>
  <c r="E96" i="2"/>
  <c r="E100" i="2"/>
  <c r="E104" i="2"/>
  <c r="E108" i="2"/>
  <c r="E112" i="2"/>
  <c r="E91" i="2"/>
  <c r="E106" i="2"/>
  <c r="E93" i="2"/>
  <c r="E97" i="2"/>
  <c r="E101" i="2"/>
  <c r="E105" i="2"/>
  <c r="E109" i="2"/>
  <c r="E113" i="2"/>
  <c r="E102" i="2"/>
  <c r="E110" i="2"/>
  <c r="E94" i="2"/>
  <c r="E95" i="2"/>
  <c r="E99" i="2"/>
  <c r="E103" i="2"/>
  <c r="E107" i="2"/>
  <c r="E111" i="2"/>
  <c r="E115" i="2"/>
  <c r="E98" i="2"/>
  <c r="E114" i="2"/>
  <c r="E14" i="2" l="1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58" i="2"/>
  <c r="E54" i="2"/>
  <c r="E50" i="2"/>
  <c r="E57" i="2"/>
  <c r="E53" i="2"/>
  <c r="E56" i="2"/>
  <c r="E52" i="2"/>
  <c r="E59" i="2"/>
  <c r="E55" i="2"/>
  <c r="E51" i="2"/>
  <c r="E36" i="2"/>
  <c r="E9" i="2"/>
  <c r="E47" i="2"/>
  <c r="E46" i="2"/>
  <c r="E7" i="2"/>
  <c r="E43" i="2"/>
  <c r="E39" i="2"/>
  <c r="E42" i="2"/>
  <c r="E38" i="2"/>
  <c r="E49" i="2"/>
  <c r="E45" i="2"/>
  <c r="E41" i="2"/>
  <c r="E37" i="2"/>
  <c r="E35" i="2"/>
  <c r="E48" i="2"/>
  <c r="E44" i="2"/>
  <c r="E40" i="2"/>
  <c r="E12" i="2"/>
  <c r="E11" i="2"/>
  <c r="E10" i="2"/>
  <c r="E8" i="2"/>
  <c r="E13" i="2"/>
</calcChain>
</file>

<file path=xl/sharedStrings.xml><?xml version="1.0" encoding="utf-8"?>
<sst xmlns="http://schemas.openxmlformats.org/spreadsheetml/2006/main" count="385" uniqueCount="49">
  <si>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</si>
  <si>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</si>
  <si>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</si>
  <si>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</si>
  <si>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</si>
  <si>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</si>
  <si>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</si>
  <si>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</si>
  <si>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</si>
  <si>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</si>
  <si>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</si>
  <si>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</si>
  <si>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</si>
  <si>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</si>
  <si>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</si>
  <si>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</si>
  <si>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</si>
  <si>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</si>
  <si>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</si>
  <si>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</si>
  <si>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</si>
  <si>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</si>
  <si>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</si>
  <si>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</si>
  <si>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</si>
  <si>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</si>
  <si>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</si>
  <si>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</si>
  <si>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</si>
  <si>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>Resultat</t>
  </si>
  <si>
    <t>WBC</t>
  </si>
  <si>
    <t>RBC</t>
  </si>
  <si>
    <t>Hb</t>
  </si>
  <si>
    <t>HCT</t>
  </si>
  <si>
    <t>PLT</t>
  </si>
  <si>
    <r>
      <t>x10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</si>
  <si>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x10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/µl</t>
    </r>
  </si>
  <si>
    <r>
      <t>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</si>
  <si>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t>g/dl</t>
  </si>
  <si>
    <t>%</t>
  </si>
  <si>
    <t>MCV</t>
  </si>
  <si>
    <t>fl</t>
  </si>
  <si>
    <t xml:space="preserve">Gerät:                      </t>
  </si>
  <si>
    <t>Samsung</t>
  </si>
  <si>
    <t>Kontrolle:</t>
  </si>
  <si>
    <t xml:space="preserve"> Myt-3D</t>
  </si>
  <si>
    <t xml:space="preserve">Lot: </t>
  </si>
  <si>
    <t xml:space="preserve">Verfall: </t>
  </si>
  <si>
    <t>B1124N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</si>
</sst>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  <font>
      <b/>
      <sz val="2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49" fontId="0" fillId="0" borderId="0" xfId="0" applyNumberFormat="1" applyBorder="1"/>
    <xf numFmtId="49" fontId="0" fillId="0" borderId="31" xfId="0" applyNumberFormat="1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8" xfId="0" applyNumberFormat="1" applyBorder="1"/>
    <xf numFmtId="49" fontId="0" fillId="0" borderId="29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165" fontId="2" fillId="0" borderId="23" xfId="0" applyNumberFormat="1" applyFont="1" applyBorder="1" applyAlignment="1" applyProtection="1">
      <alignment horizontal="center" vertical="center"/>
    </xf>
    <xf numFmtId="165" fontId="2" fillId="0" borderId="24" xfId="0" applyNumberFormat="1" applyFont="1" applyBorder="1" applyAlignment="1" applyProtection="1">
      <alignment horizontal="center" vertical="center"/>
    </xf>
    <xf numFmtId="165" fontId="2" fillId="0" borderId="23" xfId="0" quotePrefix="1" applyNumberFormat="1" applyFont="1" applyBorder="1" applyAlignment="1" applyProtection="1">
      <alignment horizontal="center" vertical="center"/>
    </xf>
    <xf numFmtId="165" fontId="2" fillId="0" borderId="24" xfId="0" quotePrefix="1" applyNumberFormat="1" applyFont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1" fontId="2" fillId="0" borderId="23" xfId="0" quotePrefix="1" applyNumberFormat="1" applyFont="1" applyBorder="1" applyAlignment="1" applyProtection="1">
      <alignment horizontal="center" vertical="center"/>
    </xf>
    <xf numFmtId="1" fontId="2" fillId="0" borderId="24" xfId="0" quotePrefix="1" applyNumberFormat="1" applyFont="1" applyBorder="1" applyAlignment="1" applyProtection="1">
      <alignment horizontal="center" vertical="center"/>
    </xf>
    <xf numFmtId="0" fontId="2" fillId="0" borderId="25" xfId="0" quotePrefix="1" applyFont="1" applyBorder="1" applyAlignment="1" applyProtection="1">
      <alignment horizontal="center" vertical="center"/>
    </xf>
    <xf numFmtId="0" fontId="2" fillId="0" borderId="26" xfId="0" quotePrefix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9" fontId="20" fillId="0" borderId="2" xfId="1" applyFont="1" applyBorder="1" applyAlignment="1" applyProtection="1">
      <alignment horizontal="right" vertical="center"/>
    </xf>
    <xf numFmtId="9" fontId="20" fillId="0" borderId="22" xfId="1" applyFont="1" applyBorder="1" applyAlignment="1" applyProtection="1">
      <alignment horizontal="right" vertical="center"/>
    </xf>
    <xf numFmtId="164" fontId="20" fillId="0" borderId="2" xfId="1" applyNumberFormat="1" applyFont="1" applyBorder="1" applyAlignment="1" applyProtection="1">
      <alignment horizontal="right" vertical="center"/>
    </xf>
    <xf numFmtId="164" fontId="20" fillId="0" borderId="22" xfId="1" applyNumberFormat="1" applyFont="1" applyBorder="1" applyAlignment="1" applyProtection="1">
      <alignment horizontal="right" vertical="center"/>
    </xf>
    <xf numFmtId="165" fontId="20" fillId="0" borderId="39" xfId="0" applyNumberFormat="1" applyFont="1" applyBorder="1" applyAlignment="1" applyProtection="1">
      <alignment horizontal="right" vertical="center"/>
    </xf>
    <xf numFmtId="165" fontId="20" fillId="0" borderId="2" xfId="0" applyNumberFormat="1" applyFont="1" applyBorder="1" applyAlignment="1" applyProtection="1">
      <alignment horizontal="right" vertical="center"/>
    </xf>
    <xf numFmtId="165" fontId="20" fillId="0" borderId="38" xfId="0" applyNumberFormat="1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" fontId="20" fillId="0" borderId="39" xfId="0" applyNumberFormat="1" applyFont="1" applyBorder="1" applyAlignment="1" applyProtection="1">
      <alignment horizontal="right" vertical="center"/>
    </xf>
    <xf numFmtId="1" fontId="20" fillId="0" borderId="2" xfId="0" applyNumberFormat="1" applyFont="1" applyBorder="1" applyAlignment="1" applyProtection="1">
      <alignment horizontal="right" vertical="center"/>
    </xf>
    <xf numFmtId="1" fontId="20" fillId="0" borderId="38" xfId="0" applyNumberFormat="1" applyFont="1" applyBorder="1" applyAlignment="1" applyProtection="1">
      <alignment horizontal="right" vertical="center"/>
    </xf>
    <xf numFmtId="2" fontId="20" fillId="0" borderId="39" xfId="0" quotePrefix="1" applyNumberFormat="1" applyFont="1" applyBorder="1" applyAlignment="1" applyProtection="1">
      <alignment horizontal="right" vertical="center"/>
    </xf>
    <xf numFmtId="2" fontId="20" fillId="0" borderId="2" xfId="0" quotePrefix="1" applyNumberFormat="1" applyFont="1" applyBorder="1" applyAlignment="1" applyProtection="1">
      <alignment horizontal="right" vertical="center"/>
    </xf>
    <xf numFmtId="2" fontId="20" fillId="0" borderId="38" xfId="0" quotePrefix="1" applyNumberFormat="1" applyFont="1" applyBorder="1" applyAlignment="1" applyProtection="1">
      <alignment horizontal="right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2" fontId="2" fillId="0" borderId="23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</xf>
    <xf numFmtId="2" fontId="2" fillId="0" borderId="23" xfId="0" quotePrefix="1" applyNumberFormat="1" applyFont="1" applyBorder="1" applyAlignment="1" applyProtection="1">
      <alignment horizontal="center" vertical="center"/>
    </xf>
    <xf numFmtId="2" fontId="2" fillId="0" borderId="24" xfId="0" quotePrefix="1" applyNumberFormat="1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14" fontId="17" fillId="2" borderId="0" xfId="0" applyNumberFormat="1" applyFont="1" applyFill="1" applyAlignment="1" applyProtection="1">
      <alignment horizontal="left" vertical="center"/>
    </xf>
    <xf numFmtId="14" fontId="16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left" vertical="center"/>
    </xf>
    <xf numFmtId="2" fontId="20" fillId="0" borderId="39" xfId="0" applyNumberFormat="1" applyFont="1" applyBorder="1" applyAlignment="1" applyProtection="1">
      <alignment horizontal="right" vertical="center"/>
    </xf>
    <xf numFmtId="2" fontId="20" fillId="0" borderId="2" xfId="0" applyNumberFormat="1" applyFont="1" applyBorder="1" applyAlignment="1" applyProtection="1">
      <alignment horizontal="right" vertical="center"/>
    </xf>
    <xf numFmtId="2" fontId="20" fillId="0" borderId="38" xfId="0" applyNumberFormat="1" applyFont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4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D-454E-AFCA-921C7784885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D-454E-AFCA-921C7784885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BD-454E-AFCA-921C7784885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BD-454E-AFCA-921C7784885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BD-454E-AFCA-921C7784885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BD-454E-AFCA-921C7784885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BD-454E-AFCA-921C7784885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BD-454E-AFCA-921C7784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38816"/>
        <c:axId val="163557376"/>
      </c:scatterChart>
      <c:valAx>
        <c:axId val="1635388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3557376"/>
        <c:crossesAt val="0"/>
        <c:crossBetween val="midCat"/>
        <c:majorUnit val="1"/>
      </c:valAx>
      <c:valAx>
        <c:axId val="1635573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35388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A1-4072-A800-C155599E232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A1-4072-A800-C155599E232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A1-4072-A800-C155599E232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A1-4072-A800-C155599E232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A1-4072-A800-C155599E232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A1-4072-A800-C155599E232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A1-4072-A800-C155599E232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A1-4072-A800-C155599E2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99616"/>
        <c:axId val="168401536"/>
      </c:scatterChart>
      <c:valAx>
        <c:axId val="168399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401536"/>
        <c:crossesAt val="0"/>
        <c:crossBetween val="midCat"/>
        <c:majorUnit val="1"/>
      </c:valAx>
      <c:valAx>
        <c:axId val="16840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399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7B-4406-AFB6-BAA549CD4B2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7B-4406-AFB6-BAA549CD4B2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7B-4406-AFB6-BAA549CD4B2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7B-4406-AFB6-BAA549CD4B2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7B-4406-AFB6-BAA549CD4B2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7B-4406-AFB6-BAA549CD4B2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7B-4406-AFB6-BAA549CD4B2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7B-4406-AFB6-BAA549CD4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59648"/>
        <c:axId val="168465920"/>
      </c:scatterChart>
      <c:valAx>
        <c:axId val="1684596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465920"/>
        <c:crossesAt val="0"/>
        <c:crossBetween val="midCat"/>
        <c:majorUnit val="1"/>
      </c:valAx>
      <c:valAx>
        <c:axId val="1684659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4596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B-46B6-8DC4-7F6714036BE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B-46B6-8DC4-7F6714036BE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8B-46B6-8DC4-7F6714036BE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B-46B6-8DC4-7F6714036BE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8B-46B6-8DC4-7F6714036BE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B-46B6-8DC4-7F6714036BE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8B-46B6-8DC4-7F6714036BE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B-46B6-8DC4-7F6714036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77760"/>
        <c:axId val="177879680"/>
      </c:scatterChart>
      <c:valAx>
        <c:axId val="1778777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77879680"/>
        <c:crossesAt val="0"/>
        <c:crossBetween val="midCat"/>
        <c:majorUnit val="1"/>
      </c:valAx>
      <c:valAx>
        <c:axId val="17787968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778777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11-4744-8CE1-F8F7001D5A7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11-4744-8CE1-F8F7001D5A7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11-4744-8CE1-F8F7001D5A7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11-4744-8CE1-F8F7001D5A7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11-4744-8CE1-F8F7001D5A7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11-4744-8CE1-F8F7001D5A7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11-4744-8CE1-F8F7001D5A7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11-4744-8CE1-F8F7001D5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80288"/>
        <c:axId val="191982208"/>
      </c:scatterChart>
      <c:valAx>
        <c:axId val="1919802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982208"/>
        <c:crossesAt val="0"/>
        <c:crossBetween val="midCat"/>
        <c:majorUnit val="1"/>
      </c:valAx>
      <c:valAx>
        <c:axId val="19198220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9802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0D-47B6-BCDF-9F5F98323CB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0D-47B6-BCDF-9F5F98323CB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0D-47B6-BCDF-9F5F98323CB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0D-47B6-BCDF-9F5F98323CB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0D-47B6-BCDF-9F5F98323CB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0D-47B6-BCDF-9F5F98323CB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0D-47B6-BCDF-9F5F98323CB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0D-47B6-BCDF-9F5F983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57184"/>
        <c:axId val="192159104"/>
      </c:scatterChart>
      <c:valAx>
        <c:axId val="1921571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2159104"/>
        <c:crossesAt val="0"/>
        <c:crossBetween val="midCat"/>
        <c:majorUnit val="1"/>
      </c:valAx>
      <c:valAx>
        <c:axId val="1921591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21571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123255363085467E-2"/>
          <c:w val="0.99241841593970292"/>
          <c:h val="0.98887673776247753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18-4FB7-95CB-F3FCD3D10E6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18-4FB7-95CB-F3FCD3D10E6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18-4FB7-95CB-F3FCD3D10E6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18-4FB7-95CB-F3FCD3D10E6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18-4FB7-95CB-F3FCD3D10E6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18-4FB7-95CB-F3FCD3D10E6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18-4FB7-95CB-F3FCD3D10E6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Tabelle2!$E$427:$E$451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Tabelle2!$D$427:$D$451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18-4FB7-95CB-F3FCD3D10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212992"/>
        <c:axId val="192214912"/>
      </c:scatterChart>
      <c:valAx>
        <c:axId val="1922129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2214912"/>
        <c:crossesAt val="0"/>
        <c:crossBetween val="midCat"/>
        <c:majorUnit val="1"/>
      </c:valAx>
      <c:valAx>
        <c:axId val="1922149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22129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32554367127271E-3"/>
          <c:y val="1.1229170011798136E-2"/>
          <c:w val="0.99298674456328728"/>
          <c:h val="0.9887708299882018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4-4800-A529-035AE22A1FD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74-4800-A529-035AE22A1FD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74-4800-A529-035AE22A1FD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74-4800-A529-035AE22A1FD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74-4800-A529-035AE22A1FD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74-4800-A529-035AE22A1FD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74-4800-A529-035AE22A1FD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Tabelle2!$E$455:$E$479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Tabelle2!$D$455:$D$479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74-4800-A529-035AE22A1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268928"/>
        <c:axId val="193004288"/>
      </c:scatterChart>
      <c:valAx>
        <c:axId val="1922689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004288"/>
        <c:crossesAt val="0"/>
        <c:crossBetween val="midCat"/>
        <c:majorUnit val="1"/>
      </c:valAx>
      <c:valAx>
        <c:axId val="1930042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22689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4733045327334E-3"/>
          <c:y val="1.5938620804392255E-2"/>
          <c:w val="0.99294616542352998"/>
          <c:h val="0.9830139957179261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B-458A-B440-009CD415DE0B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B-458A-B440-009CD415DE0B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B-458A-B440-009CD415DE0B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B-458A-B440-009CD415DE0B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B-458A-B440-009CD415DE0B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B-458A-B440-009CD415DE0B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B-458A-B440-009CD415DE0B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Tabelle2!$E$483:$E$507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Tabelle2!$D$483:$D$507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B-458A-B440-009CD41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49728"/>
        <c:axId val="193051648"/>
      </c:scatterChart>
      <c:valAx>
        <c:axId val="1930497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051648"/>
        <c:crossesAt val="0"/>
        <c:crossBetween val="midCat"/>
        <c:majorUnit val="1"/>
      </c:valAx>
      <c:valAx>
        <c:axId val="1930516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0497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970072884521981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4D-4E47-ACD3-57D4F33D14F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4D-4E47-ACD3-57D4F33D14F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4D-4E47-ACD3-57D4F33D14F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4D-4E47-ACD3-57D4F33D14F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4D-4E47-ACD3-57D4F33D14F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4D-4E47-ACD3-57D4F33D14F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4D-4E47-ACD3-57D4F33D14F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Tabelle2!$E$511:$E$535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Tabelle2!$D$511:$D$535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4D-4E47-ACD3-57D4F33D1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57120"/>
        <c:axId val="192775680"/>
      </c:scatterChart>
      <c:valAx>
        <c:axId val="19275712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2775680"/>
        <c:crossesAt val="0"/>
        <c:crossBetween val="midCat"/>
        <c:majorUnit val="1"/>
      </c:valAx>
      <c:valAx>
        <c:axId val="19277568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27571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0-4797-843A-AD29C58DD3D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0-4797-843A-AD29C58DD3D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30-4797-843A-AD29C58DD3D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30-4797-843A-AD29C58DD3D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30-4797-843A-AD29C58DD3D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30-4797-843A-AD29C58DD3D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30-4797-843A-AD29C58DD3D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Tabelle2!$E$539:$E$563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Tabelle2!$D$539:$D$563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30-4797-843A-AD29C58DD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90368"/>
        <c:axId val="192892288"/>
      </c:scatterChart>
      <c:valAx>
        <c:axId val="1928903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2892288"/>
        <c:crossesAt val="0"/>
        <c:crossBetween val="midCat"/>
        <c:majorUnit val="1"/>
      </c:valAx>
      <c:valAx>
        <c:axId val="1928922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28903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454053174258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F6-432F-9E7F-2EBF162E56D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F6-432F-9E7F-2EBF162E56D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F6-432F-9E7F-2EBF162E56D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F6-432F-9E7F-2EBF162E56D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F6-432F-9E7F-2EBF162E56D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F6-432F-9E7F-2EBF162E56D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F6-432F-9E7F-2EBF162E56D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Tabelle2!$E$567:$E$591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Tabelle2!$D$567:$D$591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F6-432F-9E7F-2EBF162E5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15104"/>
        <c:axId val="192817024"/>
      </c:scatterChart>
      <c:valAx>
        <c:axId val="1928151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2817024"/>
        <c:crossesAt val="0"/>
        <c:crossBetween val="midCat"/>
        <c:majorUnit val="1"/>
      </c:valAx>
      <c:valAx>
        <c:axId val="1928170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28151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4387296306883E-2"/>
          <c:y val="2.4276098388947721E-2"/>
          <c:w val="0.98325370423312053"/>
          <c:h val="0.9757239016110522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5-44D2-88ED-06B2C49B0007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45-44D2-88ED-06B2C49B0007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45-44D2-88ED-06B2C49B0007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45-44D2-88ED-06B2C49B0007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45-44D2-88ED-06B2C49B0007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45-44D2-88ED-06B2C49B0007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45-44D2-88ED-06B2C49B0007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Tabelle2!$E$595:$E$619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Tabelle2!$D$595:$D$619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45-44D2-88ED-06B2C49B0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70656"/>
        <c:axId val="193147264"/>
      </c:scatterChart>
      <c:valAx>
        <c:axId val="1928706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147264"/>
        <c:crossesAt val="0"/>
        <c:crossBetween val="midCat"/>
        <c:majorUnit val="1"/>
      </c:valAx>
      <c:valAx>
        <c:axId val="19314726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28706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7914644231115E-2"/>
          <c:y val="4.1660780939057021E-2"/>
          <c:w val="0.98400191908143209"/>
          <c:h val="0.957370616639677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27-4209-BB64-FC4ED264CB7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27-4209-BB64-FC4ED264CB7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27-4209-BB64-FC4ED264CB7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27-4209-BB64-FC4ED264CB7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27-4209-BB64-FC4ED264CB7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27-4209-BB64-FC4ED264CB7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27-4209-BB64-FC4ED264CB7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Tabelle2!$E$623:$E$647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Tabelle2!$D$623:$D$647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27-4209-BB64-FC4ED264C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83104"/>
        <c:axId val="193197568"/>
      </c:scatterChart>
      <c:valAx>
        <c:axId val="1931831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197568"/>
        <c:crossesAt val="0"/>
        <c:crossBetween val="midCat"/>
        <c:majorUnit val="1"/>
      </c:valAx>
      <c:valAx>
        <c:axId val="1931975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1831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3.7251130549813488E-3"/>
          <c:w val="0.99241841593970292"/>
          <c:h val="0.9943966380121390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C-4EB5-B106-94E43B44C737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C-4EB5-B106-94E43B44C737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2C-4EB5-B106-94E43B44C737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2C-4EB5-B106-94E43B44C737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2C-4EB5-B106-94E43B44C737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2C-4EB5-B106-94E43B44C737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2C-4EB5-B106-94E43B44C737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Tabelle2!$E$651:$E$675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Tabelle2!$D$651:$D$675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2C-4EB5-B106-94E43B44C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67296"/>
        <c:axId val="193777664"/>
      </c:scatterChart>
      <c:valAx>
        <c:axId val="1937672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777664"/>
        <c:crossesAt val="0"/>
        <c:crossBetween val="midCat"/>
        <c:majorUnit val="1"/>
      </c:valAx>
      <c:valAx>
        <c:axId val="19377766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7672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261484664027941E-2"/>
          <c:w val="0.99241841593970292"/>
          <c:h val="0.97930598336013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ED-498F-9BD5-823BEBBD04E8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ED-498F-9BD5-823BEBBD04E8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ED-498F-9BD5-823BEBBD04E8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ED-498F-9BD5-823BEBBD04E8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ED-498F-9BD5-823BEBBD04E8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ED-498F-9BD5-823BEBBD04E8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ED-498F-9BD5-823BEBBD04E8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Tabelle2!$E$679:$E$703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Tabelle2!$D$679:$D$703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ED-498F-9BD5-823BEBBD0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19136"/>
        <c:axId val="195021056"/>
      </c:scatterChart>
      <c:valAx>
        <c:axId val="19501913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5021056"/>
        <c:crossesAt val="0"/>
        <c:crossBetween val="midCat"/>
        <c:majorUnit val="1"/>
      </c:valAx>
      <c:valAx>
        <c:axId val="19502105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501913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2237300352637E-3"/>
          <c:y val="1.9586064397126329E-2"/>
          <c:w val="0.99241841593970292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6-4BD1-A10F-819416F6FD4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6-4BD1-A10F-819416F6FD4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C6-4BD1-A10F-819416F6FD4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C6-4BD1-A10F-819416F6FD4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C6-4BD1-A10F-819416F6FD4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C6-4BD1-A10F-819416F6FD4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C6-4BD1-A10F-819416F6FD4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Tabelle2!$E$707:$E$731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Tabelle2!$D$707:$D$731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C6-4BD1-A10F-819416F6F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86848"/>
        <c:axId val="193897216"/>
      </c:scatterChart>
      <c:valAx>
        <c:axId val="1938868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897216"/>
        <c:crossesAt val="0"/>
        <c:crossBetween val="midCat"/>
        <c:majorUnit val="1"/>
      </c:valAx>
      <c:valAx>
        <c:axId val="1938972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8868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3088384759805633E-2"/>
          <c:w val="0.98615082299007006"/>
          <c:h val="0.9830119912712207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0-49E8-848A-59A27716348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E0-49E8-848A-59A27716348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E0-49E8-848A-59A27716348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E0-49E8-848A-59A27716348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E0-49E8-848A-59A27716348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E0-49E8-848A-59A27716348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E0-49E8-848A-59A27716348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Tabelle2!$E$735:$E$759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Tabelle2!$D$735:$D$759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E0-49E8-848A-59A27716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34976"/>
        <c:axId val="195136896"/>
      </c:scatterChart>
      <c:valAx>
        <c:axId val="1951349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5136896"/>
        <c:crossesAt val="0"/>
        <c:crossBetween val="midCat"/>
        <c:majorUnit val="1"/>
      </c:valAx>
      <c:valAx>
        <c:axId val="19513689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51349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BB-4019-A61F-17EEFCF7F6F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BB-4019-A61F-17EEFCF7F6F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BB-4019-A61F-17EEFCF7F6F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BB-4019-A61F-17EEFCF7F6F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BB-4019-A61F-17EEFCF7F6F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BB-4019-A61F-17EEFCF7F6F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BB-4019-A61F-17EEFCF7F6F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Tabelle2!$E$763:$E$787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Tabelle2!$D$763:$D$787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BB-4019-A61F-17EEFCF7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94880"/>
        <c:axId val="195196800"/>
      </c:scatterChart>
      <c:valAx>
        <c:axId val="19519488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5196800"/>
        <c:crossesAt val="0"/>
        <c:crossBetween val="midCat"/>
        <c:majorUnit val="1"/>
      </c:valAx>
      <c:valAx>
        <c:axId val="19519680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51948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82298903702E-3"/>
          <c:y val="0"/>
          <c:w val="0.9838920992871852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1B-44E8-8941-F07886EE21A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1B-44E8-8941-F07886EE21A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1B-44E8-8941-F07886EE21A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1B-44E8-8941-F07886EE21A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1B-44E8-8941-F07886EE21A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1B-44E8-8941-F07886EE21A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1B-44E8-8941-F07886EE21A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Tabelle2!$E$791:$E$815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Tabelle2!$D$791:$D$815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1B-44E8-8941-F07886EE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80960"/>
        <c:axId val="193483136"/>
      </c:scatterChart>
      <c:valAx>
        <c:axId val="1934809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483136"/>
        <c:crossesAt val="0"/>
        <c:crossBetween val="midCat"/>
        <c:majorUnit val="1"/>
      </c:valAx>
      <c:valAx>
        <c:axId val="1934831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4809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F8-486D-883A-91D97EEA4A98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F8-486D-883A-91D97EEA4A98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F8-486D-883A-91D97EEA4A98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F8-486D-883A-91D97EEA4A98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F8-486D-883A-91D97EEA4A98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F8-486D-883A-91D97EEA4A98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F8-486D-883A-91D97EEA4A98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Tabelle2!$E$819:$E$843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Tabelle2!$D$819:$D$843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F8-486D-883A-91D97EEA4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37152"/>
        <c:axId val="193539072"/>
      </c:scatterChart>
      <c:valAx>
        <c:axId val="1935371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539072"/>
        <c:crossesAt val="0"/>
        <c:crossBetween val="midCat"/>
        <c:majorUnit val="1"/>
      </c:valAx>
      <c:valAx>
        <c:axId val="19353907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5371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image" Target="../media/image1.png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136072</xdr:rowOff>
    </xdr:from>
    <xdr:to>
      <xdr:col>17</xdr:col>
      <xdr:colOff>193771</xdr:colOff>
      <xdr:row>40</xdr:row>
      <xdr:rowOff>109538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133350</xdr:colOff>
      <xdr:row>0</xdr:row>
      <xdr:rowOff>123825</xdr:rowOff>
    </xdr:from>
    <xdr:to>
      <xdr:col>53</xdr:col>
      <xdr:colOff>2930</xdr:colOff>
      <xdr:row>2</xdr:row>
      <xdr:rowOff>323319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23825"/>
          <a:ext cx="2095499" cy="590019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40</xdr:row>
      <xdr:rowOff>152400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35756</xdr:rowOff>
    </xdr:from>
    <xdr:to>
      <xdr:col>53</xdr:col>
      <xdr:colOff>184246</xdr:colOff>
      <xdr:row>40</xdr:row>
      <xdr:rowOff>139993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90127</xdr:rowOff>
    </xdr:from>
    <xdr:to>
      <xdr:col>17</xdr:col>
      <xdr:colOff>190500</xdr:colOff>
      <xdr:row>76</xdr:row>
      <xdr:rowOff>144797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51080</xdr:rowOff>
    </xdr:from>
    <xdr:to>
      <xdr:col>35</xdr:col>
      <xdr:colOff>188517</xdr:colOff>
      <xdr:row>76</xdr:row>
      <xdr:rowOff>117583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29098</xdr:rowOff>
    </xdr:from>
    <xdr:to>
      <xdr:col>53</xdr:col>
      <xdr:colOff>171590</xdr:colOff>
      <xdr:row>76</xdr:row>
      <xdr:rowOff>127107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45982</xdr:colOff>
      <xdr:row>190</xdr:row>
      <xdr:rowOff>126877</xdr:rowOff>
    </xdr:from>
    <xdr:to>
      <xdr:col>17</xdr:col>
      <xdr:colOff>197827</xdr:colOff>
      <xdr:row>220</xdr:row>
      <xdr:rowOff>106403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20</xdr:col>
      <xdr:colOff>31464</xdr:colOff>
      <xdr:row>190</xdr:row>
      <xdr:rowOff>126601</xdr:rowOff>
    </xdr:from>
    <xdr:to>
      <xdr:col>35</xdr:col>
      <xdr:colOff>177423</xdr:colOff>
      <xdr:row>220</xdr:row>
      <xdr:rowOff>100600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45983</xdr:colOff>
      <xdr:row>190</xdr:row>
      <xdr:rowOff>114510</xdr:rowOff>
    </xdr:from>
    <xdr:to>
      <xdr:col>53</xdr:col>
      <xdr:colOff>170794</xdr:colOff>
      <xdr:row>220</xdr:row>
      <xdr:rowOff>142903</xdr:rowOff>
    </xdr:to>
    <xdr:graphicFrame macro="">
      <xdr:nvGraphicFramePr>
        <xdr:cNvPr id="55" name="Diagram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64084</xdr:colOff>
      <xdr:row>227</xdr:row>
      <xdr:rowOff>28342</xdr:rowOff>
    </xdr:from>
    <xdr:to>
      <xdr:col>17</xdr:col>
      <xdr:colOff>183173</xdr:colOff>
      <xdr:row>256</xdr:row>
      <xdr:rowOff>129981</xdr:rowOff>
    </xdr:to>
    <xdr:graphicFrame macro="">
      <xdr:nvGraphicFramePr>
        <xdr:cNvPr id="56" name="Diagramm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52552</xdr:colOff>
      <xdr:row>227</xdr:row>
      <xdr:rowOff>22709</xdr:rowOff>
    </xdr:from>
    <xdr:to>
      <xdr:col>35</xdr:col>
      <xdr:colOff>183173</xdr:colOff>
      <xdr:row>256</xdr:row>
      <xdr:rowOff>98180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45983</xdr:colOff>
      <xdr:row>227</xdr:row>
      <xdr:rowOff>21773</xdr:rowOff>
    </xdr:from>
    <xdr:to>
      <xdr:col>53</xdr:col>
      <xdr:colOff>179687</xdr:colOff>
      <xdr:row>256</xdr:row>
      <xdr:rowOff>143077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</xdr:col>
      <xdr:colOff>33377</xdr:colOff>
      <xdr:row>262</xdr:row>
      <xdr:rowOff>35077</xdr:rowOff>
    </xdr:from>
    <xdr:to>
      <xdr:col>17</xdr:col>
      <xdr:colOff>182704</xdr:colOff>
      <xdr:row>292</xdr:row>
      <xdr:rowOff>87462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11918</xdr:colOff>
      <xdr:row>261</xdr:row>
      <xdr:rowOff>18318</xdr:rowOff>
    </xdr:from>
    <xdr:to>
      <xdr:col>35</xdr:col>
      <xdr:colOff>177362</xdr:colOff>
      <xdr:row>292</xdr:row>
      <xdr:rowOff>93051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38</xdr:col>
      <xdr:colOff>52552</xdr:colOff>
      <xdr:row>263</xdr:row>
      <xdr:rowOff>9572</xdr:rowOff>
    </xdr:from>
    <xdr:to>
      <xdr:col>53</xdr:col>
      <xdr:colOff>181739</xdr:colOff>
      <xdr:row>292</xdr:row>
      <xdr:rowOff>126874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61901</xdr:colOff>
      <xdr:row>298</xdr:row>
      <xdr:rowOff>121078</xdr:rowOff>
    </xdr:from>
    <xdr:to>
      <xdr:col>17</xdr:col>
      <xdr:colOff>193878</xdr:colOff>
      <xdr:row>329</xdr:row>
      <xdr:rowOff>2617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20</xdr:col>
      <xdr:colOff>30320</xdr:colOff>
      <xdr:row>298</xdr:row>
      <xdr:rowOff>28576</xdr:rowOff>
    </xdr:from>
    <xdr:to>
      <xdr:col>35</xdr:col>
      <xdr:colOff>175370</xdr:colOff>
      <xdr:row>328</xdr:row>
      <xdr:rowOff>88105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38</xdr:col>
      <xdr:colOff>65171</xdr:colOff>
      <xdr:row>298</xdr:row>
      <xdr:rowOff>79203</xdr:rowOff>
    </xdr:from>
    <xdr:to>
      <xdr:col>53</xdr:col>
      <xdr:colOff>209888</xdr:colOff>
      <xdr:row>328</xdr:row>
      <xdr:rowOff>106166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2</xdr:col>
      <xdr:colOff>59120</xdr:colOff>
      <xdr:row>335</xdr:row>
      <xdr:rowOff>61184</xdr:rowOff>
    </xdr:from>
    <xdr:to>
      <xdr:col>17</xdr:col>
      <xdr:colOff>184779</xdr:colOff>
      <xdr:row>363</xdr:row>
      <xdr:rowOff>80891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20</xdr:col>
      <xdr:colOff>49257</xdr:colOff>
      <xdr:row>335</xdr:row>
      <xdr:rowOff>80892</xdr:rowOff>
    </xdr:from>
    <xdr:to>
      <xdr:col>35</xdr:col>
      <xdr:colOff>216774</xdr:colOff>
      <xdr:row>363</xdr:row>
      <xdr:rowOff>80892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38</xdr:col>
      <xdr:colOff>48986</xdr:colOff>
      <xdr:row>335</xdr:row>
      <xdr:rowOff>46898</xdr:rowOff>
    </xdr:from>
    <xdr:to>
      <xdr:col>53</xdr:col>
      <xdr:colOff>190519</xdr:colOff>
      <xdr:row>363</xdr:row>
      <xdr:rowOff>87461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D361"/>
  <sheetViews>
    <sheetView showGridLines="0" tabSelected="1" zoomScaleNormal="100" workbookViewId="0">
      <selection activeCell="T3" sqref="T3:AD3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6" ht="18" customHeight="1" x14ac:dyDescent="0.2">
      <c r="A1" s="104" t="s">
        <v>42</v>
      </c>
      <c r="B1" s="104"/>
      <c r="C1" s="104" t="s">
        <v>43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49"/>
      <c r="AN1" s="49"/>
      <c r="AO1" s="49"/>
      <c r="AP1" s="49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6" ht="12.7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49"/>
      <c r="AN2" s="49"/>
      <c r="AO2" s="49"/>
      <c r="AP2" s="4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6" ht="30.75" customHeight="1" x14ac:dyDescent="0.2">
      <c r="A3" s="105" t="s">
        <v>44</v>
      </c>
      <c r="B3" s="105"/>
      <c r="C3" s="106" t="s">
        <v>45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52"/>
      <c r="S3" s="52" t="s">
        <v>46</v>
      </c>
      <c r="T3" s="107" t="s">
        <v>48</v>
      </c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51"/>
      <c r="AF3" s="105" t="s">
        <v>47</v>
      </c>
      <c r="AG3" s="105"/>
      <c r="AH3" s="105"/>
      <c r="AI3" s="105"/>
      <c r="AJ3" s="105"/>
      <c r="AK3" s="108">
        <v>45647</v>
      </c>
      <c r="AL3" s="109"/>
      <c r="AM3" s="53"/>
      <c r="AN3" s="50"/>
      <c r="AO3" s="50"/>
      <c r="AP3" s="50"/>
      <c r="AQ3" s="48"/>
      <c r="AR3" s="48"/>
      <c r="AS3" s="48"/>
      <c r="AT3" s="48"/>
      <c r="AU3" s="48"/>
      <c r="AV3" s="18"/>
      <c r="AW3" s="18"/>
      <c r="AX3" s="18"/>
      <c r="AY3" s="18"/>
      <c r="AZ3" s="18"/>
      <c r="BA3" s="18"/>
      <c r="BB3" s="62"/>
      <c r="BC3" s="62"/>
      <c r="BD3" s="62"/>
    </row>
    <row r="4" spans="1:56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6" ht="12.75" customHeight="1" x14ac:dyDescent="0.2">
      <c r="A5" s="92" t="s">
        <v>30</v>
      </c>
      <c r="B5" s="93"/>
      <c r="C5" s="20"/>
      <c r="D5" s="110" t="s">
        <v>0</v>
      </c>
      <c r="E5" s="111"/>
      <c r="F5" s="111"/>
      <c r="G5" s="111"/>
      <c r="H5" s="111"/>
      <c r="I5" s="111"/>
      <c r="J5" s="111"/>
      <c r="K5" s="111"/>
      <c r="L5" s="111"/>
      <c r="M5" s="112"/>
      <c r="N5" s="77">
        <v>0.25</v>
      </c>
      <c r="O5" s="77"/>
      <c r="P5" s="77"/>
      <c r="Q5" s="78"/>
      <c r="R5" s="21"/>
      <c r="S5" s="92" t="s">
        <v>31</v>
      </c>
      <c r="T5" s="93"/>
      <c r="U5" s="20"/>
      <c r="V5" s="110" t="s">
        <v>0</v>
      </c>
      <c r="W5" s="111"/>
      <c r="X5" s="111"/>
      <c r="Y5" s="111"/>
      <c r="Z5" s="111"/>
      <c r="AA5" s="111"/>
      <c r="AB5" s="111"/>
      <c r="AC5" s="111"/>
      <c r="AD5" s="111"/>
      <c r="AE5" s="112"/>
      <c r="AF5" s="77">
        <v>0.25</v>
      </c>
      <c r="AG5" s="77"/>
      <c r="AH5" s="77"/>
      <c r="AI5" s="78"/>
      <c r="AJ5" s="55"/>
      <c r="AK5" s="92" t="s">
        <v>32</v>
      </c>
      <c r="AL5" s="93"/>
      <c r="AM5" s="20"/>
      <c r="AN5" s="110" t="s">
        <v>0</v>
      </c>
      <c r="AO5" s="111"/>
      <c r="AP5" s="111"/>
      <c r="AQ5" s="111"/>
      <c r="AR5" s="111"/>
      <c r="AS5" s="111"/>
      <c r="AT5" s="111"/>
      <c r="AU5" s="111"/>
      <c r="AV5" s="111"/>
      <c r="AW5" s="112"/>
      <c r="AX5" s="77">
        <v>0.09</v>
      </c>
      <c r="AY5" s="77"/>
      <c r="AZ5" s="77"/>
      <c r="BA5" s="78"/>
    </row>
    <row r="6" spans="1:56" ht="12.75" customHeight="1" x14ac:dyDescent="0.2">
      <c r="A6" s="94"/>
      <c r="B6" s="95"/>
      <c r="C6" s="20"/>
      <c r="D6" s="110" t="s">
        <v>11</v>
      </c>
      <c r="E6" s="111"/>
      <c r="F6" s="111"/>
      <c r="G6" s="111"/>
      <c r="H6" s="111"/>
      <c r="I6" s="111"/>
      <c r="J6" s="111"/>
      <c r="K6" s="111"/>
      <c r="L6" s="111"/>
      <c r="M6" s="112"/>
      <c r="N6" s="79">
        <v>0.1333</v>
      </c>
      <c r="O6" s="79"/>
      <c r="P6" s="79"/>
      <c r="Q6" s="80"/>
      <c r="R6" s="21"/>
      <c r="S6" s="94"/>
      <c r="T6" s="95"/>
      <c r="U6" s="20"/>
      <c r="V6" s="110" t="s">
        <v>11</v>
      </c>
      <c r="W6" s="111"/>
      <c r="X6" s="111"/>
      <c r="Y6" s="111"/>
      <c r="Z6" s="111"/>
      <c r="AA6" s="111"/>
      <c r="AB6" s="111"/>
      <c r="AC6" s="111"/>
      <c r="AD6" s="111"/>
      <c r="AE6" s="112"/>
      <c r="AF6" s="79">
        <v>5.1948000000000001E-2</v>
      </c>
      <c r="AG6" s="79"/>
      <c r="AH6" s="79"/>
      <c r="AI6" s="80"/>
      <c r="AJ6" s="55"/>
      <c r="AK6" s="94"/>
      <c r="AL6" s="95"/>
      <c r="AM6" s="20"/>
      <c r="AN6" s="110" t="s">
        <v>11</v>
      </c>
      <c r="AO6" s="111"/>
      <c r="AP6" s="111"/>
      <c r="AQ6" s="111"/>
      <c r="AR6" s="111"/>
      <c r="AS6" s="111"/>
      <c r="AT6" s="111"/>
      <c r="AU6" s="111"/>
      <c r="AV6" s="111"/>
      <c r="AW6" s="112"/>
      <c r="AX6" s="79">
        <v>4.3790000000000003E-2</v>
      </c>
      <c r="AY6" s="79"/>
      <c r="AZ6" s="79"/>
      <c r="BA6" s="80"/>
    </row>
    <row r="7" spans="1:56" ht="12.75" customHeight="1" x14ac:dyDescent="0.2">
      <c r="A7" s="98"/>
      <c r="B7" s="99"/>
      <c r="C7" s="20"/>
      <c r="D7" s="110" t="s">
        <v>1</v>
      </c>
      <c r="E7" s="111"/>
      <c r="F7" s="111"/>
      <c r="G7" s="111"/>
      <c r="H7" s="111"/>
      <c r="I7" s="111"/>
      <c r="J7" s="111"/>
      <c r="K7" s="111"/>
      <c r="L7" s="81">
        <v>7.8</v>
      </c>
      <c r="M7" s="82"/>
      <c r="N7" s="83"/>
      <c r="O7" s="84" t="s">
        <v>35</v>
      </c>
      <c r="P7" s="84"/>
      <c r="Q7" s="85"/>
      <c r="R7" s="21"/>
      <c r="S7" s="98"/>
      <c r="T7" s="99"/>
      <c r="U7" s="20"/>
      <c r="V7" s="110" t="s">
        <v>1</v>
      </c>
      <c r="W7" s="111"/>
      <c r="X7" s="111"/>
      <c r="Y7" s="111"/>
      <c r="Z7" s="111"/>
      <c r="AA7" s="111"/>
      <c r="AB7" s="111"/>
      <c r="AC7" s="111"/>
      <c r="AD7" s="113">
        <v>4.76</v>
      </c>
      <c r="AE7" s="114"/>
      <c r="AF7" s="115"/>
      <c r="AG7" s="84" t="s">
        <v>36</v>
      </c>
      <c r="AH7" s="84"/>
      <c r="AI7" s="85"/>
      <c r="AJ7" s="55"/>
      <c r="AK7" s="98"/>
      <c r="AL7" s="99"/>
      <c r="AM7" s="20"/>
      <c r="AN7" s="110" t="s">
        <v>1</v>
      </c>
      <c r="AO7" s="111"/>
      <c r="AP7" s="111"/>
      <c r="AQ7" s="111"/>
      <c r="AR7" s="111"/>
      <c r="AS7" s="111"/>
      <c r="AT7" s="111"/>
      <c r="AU7" s="111"/>
      <c r="AV7" s="81">
        <v>13.8</v>
      </c>
      <c r="AW7" s="82"/>
      <c r="AX7" s="83"/>
      <c r="AY7" s="84" t="s">
        <v>38</v>
      </c>
      <c r="AZ7" s="84"/>
      <c r="BA7" s="85"/>
    </row>
    <row r="8" spans="1:56" ht="12.75" customHeight="1" x14ac:dyDescent="0.2">
      <c r="A8" s="100"/>
      <c r="B8" s="101"/>
      <c r="C8" s="20"/>
      <c r="D8" s="110" t="s">
        <v>2</v>
      </c>
      <c r="E8" s="111"/>
      <c r="F8" s="111"/>
      <c r="G8" s="111"/>
      <c r="H8" s="111"/>
      <c r="I8" s="111"/>
      <c r="J8" s="111"/>
      <c r="K8" s="111"/>
      <c r="L8" s="89">
        <f>IF(ROUNDDOWN(L7*MIN(N5,N6)/3,3)=0,ROUNDDOWN(L7*MAX(N5,N6)/3,3),ROUNDDOWN(L7*MIN(N5,N6)/3,3))</f>
        <v>0.34599999999999997</v>
      </c>
      <c r="M8" s="90"/>
      <c r="N8" s="91"/>
      <c r="O8" s="84" t="s">
        <v>35</v>
      </c>
      <c r="P8" s="84"/>
      <c r="Q8" s="85"/>
      <c r="R8" s="21"/>
      <c r="S8" s="100"/>
      <c r="T8" s="101"/>
      <c r="U8" s="20"/>
      <c r="V8" s="110" t="s">
        <v>2</v>
      </c>
      <c r="W8" s="111"/>
      <c r="X8" s="111"/>
      <c r="Y8" s="111"/>
      <c r="Z8" s="111"/>
      <c r="AA8" s="111"/>
      <c r="AB8" s="111"/>
      <c r="AC8" s="111"/>
      <c r="AD8" s="89">
        <f>ROUNDDOWN(AD7*IF(MIN(AF5,AF6)=0,MAX(AF5,AF6),MIN(AF5,AF6))/3,3)</f>
        <v>8.2000000000000003E-2</v>
      </c>
      <c r="AE8" s="90"/>
      <c r="AF8" s="91"/>
      <c r="AG8" s="84" t="s">
        <v>36</v>
      </c>
      <c r="AH8" s="84"/>
      <c r="AI8" s="85"/>
      <c r="AJ8" s="55"/>
      <c r="AK8" s="100"/>
      <c r="AL8" s="101"/>
      <c r="AM8" s="20"/>
      <c r="AN8" s="110" t="s">
        <v>2</v>
      </c>
      <c r="AO8" s="111"/>
      <c r="AP8" s="111"/>
      <c r="AQ8" s="111"/>
      <c r="AR8" s="111"/>
      <c r="AS8" s="111"/>
      <c r="AT8" s="111"/>
      <c r="AU8" s="111"/>
      <c r="AV8" s="89">
        <f>ROUNDDOWN(AV7*IF(MIN(AX5,AX6)=0,MAX(AX5,AX6),MIN(AX5,AX6))/3,3)</f>
        <v>0.20100000000000001</v>
      </c>
      <c r="AW8" s="90"/>
      <c r="AX8" s="91"/>
      <c r="AY8" s="84" t="str">
        <f>$AY$7</f>
        <v>g/dl</v>
      </c>
      <c r="AZ8" s="84"/>
      <c r="BA8" s="85"/>
    </row>
    <row r="9" spans="1:56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6" s="27" customFormat="1" ht="13.5" x14ac:dyDescent="0.2">
      <c r="A10" s="63" t="s">
        <v>3</v>
      </c>
      <c r="B10" s="64" t="s">
        <v>37</v>
      </c>
      <c r="C10" s="54"/>
      <c r="D10" s="73" t="s">
        <v>4</v>
      </c>
      <c r="E10" s="74"/>
      <c r="F10" s="73" t="s">
        <v>5</v>
      </c>
      <c r="G10" s="74"/>
      <c r="H10" s="73" t="s">
        <v>6</v>
      </c>
      <c r="I10" s="74"/>
      <c r="J10" s="75" t="s">
        <v>7</v>
      </c>
      <c r="K10" s="76"/>
      <c r="L10" s="75" t="s">
        <v>8</v>
      </c>
      <c r="M10" s="76"/>
      <c r="N10" s="73" t="s">
        <v>9</v>
      </c>
      <c r="O10" s="74"/>
      <c r="P10" s="73" t="s">
        <v>10</v>
      </c>
      <c r="Q10" s="74"/>
      <c r="R10" s="26"/>
      <c r="S10" s="63" t="s">
        <v>3</v>
      </c>
      <c r="T10" s="64" t="s">
        <v>36</v>
      </c>
      <c r="U10" s="54"/>
      <c r="V10" s="73" t="s">
        <v>4</v>
      </c>
      <c r="W10" s="74"/>
      <c r="X10" s="73" t="s">
        <v>5</v>
      </c>
      <c r="Y10" s="74"/>
      <c r="Z10" s="73" t="s">
        <v>6</v>
      </c>
      <c r="AA10" s="74"/>
      <c r="AB10" s="75" t="s">
        <v>7</v>
      </c>
      <c r="AC10" s="76"/>
      <c r="AD10" s="75" t="s">
        <v>8</v>
      </c>
      <c r="AE10" s="76"/>
      <c r="AF10" s="73" t="s">
        <v>9</v>
      </c>
      <c r="AG10" s="74"/>
      <c r="AH10" s="73" t="s">
        <v>10</v>
      </c>
      <c r="AI10" s="74"/>
      <c r="AJ10" s="55"/>
      <c r="AK10" s="63" t="s">
        <v>3</v>
      </c>
      <c r="AL10" s="64" t="str">
        <f>$AY$7</f>
        <v>g/dl</v>
      </c>
      <c r="AM10" s="54"/>
      <c r="AN10" s="73" t="s">
        <v>4</v>
      </c>
      <c r="AO10" s="74"/>
      <c r="AP10" s="73" t="s">
        <v>5</v>
      </c>
      <c r="AQ10" s="74"/>
      <c r="AR10" s="73" t="s">
        <v>6</v>
      </c>
      <c r="AS10" s="74"/>
      <c r="AT10" s="75" t="s">
        <v>7</v>
      </c>
      <c r="AU10" s="76"/>
      <c r="AV10" s="75" t="s">
        <v>8</v>
      </c>
      <c r="AW10" s="76"/>
      <c r="AX10" s="73" t="s">
        <v>9</v>
      </c>
      <c r="AY10" s="74"/>
      <c r="AZ10" s="73" t="s">
        <v>10</v>
      </c>
      <c r="BA10" s="74"/>
    </row>
    <row r="11" spans="1:56" s="27" customFormat="1" x14ac:dyDescent="0.2">
      <c r="A11" s="60" t="s">
        <v>12</v>
      </c>
      <c r="B11" s="61" t="s">
        <v>29</v>
      </c>
      <c r="C11" s="54"/>
      <c r="D11" s="67">
        <f>ROUNDUP(L7-3*L7*IF(MIN(N5,N6)=0,MAX(N5,N6),MIN(N5,N6))/3,2)</f>
        <v>6.77</v>
      </c>
      <c r="E11" s="68"/>
      <c r="F11" s="65">
        <f>ROUNDUP(L7-2*L7*IF(MIN(N5,N6)=0,MAX(N5,N6),MIN(N5,N6))/3,2)</f>
        <v>7.1099999999999994</v>
      </c>
      <c r="G11" s="66"/>
      <c r="H11" s="65">
        <f>ROUNDUP(L7-1*L7*IF(MIN(N5,N6)=0,MAX(N5,N6),MIN(N5,N6))/3,2)</f>
        <v>7.46</v>
      </c>
      <c r="I11" s="66"/>
      <c r="J11" s="67">
        <f>L7</f>
        <v>7.8</v>
      </c>
      <c r="K11" s="68"/>
      <c r="L11" s="65">
        <f>ROUNDDOWN(L7+1*L7*IF(MIN(N5,N6)=0,MAX(N5,N6),MIN(N5,N6))/3,2)</f>
        <v>8.14</v>
      </c>
      <c r="M11" s="66"/>
      <c r="N11" s="65">
        <f>ROUNDDOWN(L7+2*L7*IF(MIN(N5,N6)=0,MAX(N5,N6),MIN(N5,N6))/3,2)</f>
        <v>8.49</v>
      </c>
      <c r="O11" s="66"/>
      <c r="P11" s="65">
        <f>ROUNDDOWN(L7+3*L7*IF(MIN(N5,N6)=0,MAX(N5,N6),MIN(N5,N6))/3,2)</f>
        <v>8.83</v>
      </c>
      <c r="Q11" s="66"/>
      <c r="R11" s="56"/>
      <c r="S11" s="60" t="s">
        <v>12</v>
      </c>
      <c r="T11" s="61" t="s">
        <v>29</v>
      </c>
      <c r="U11" s="54"/>
      <c r="V11" s="102">
        <f>ROUNDDOWN(AD7-3*AD7*IF(MIN(AF5,AF6)=0,MAX(AF5,AF6),MIN(AF5,AF6))/3,2)</f>
        <v>4.51</v>
      </c>
      <c r="W11" s="103"/>
      <c r="X11" s="96">
        <f>ROUNDUP(AD7-2*AD7*IF(MIN(AF5,AF6)=0,MAX(AF5,AF6),MIN(AF5,AF6))/3,2)</f>
        <v>4.5999999999999996</v>
      </c>
      <c r="Y11" s="97"/>
      <c r="Z11" s="96">
        <f>ROUNDDOWN(AD7-1*AD7*IF(MIN(AF5,AF6)=0,MAX(AF5,AF6),MIN(AF5,AF6))/3,2)</f>
        <v>4.67</v>
      </c>
      <c r="AA11" s="97"/>
      <c r="AB11" s="102">
        <f>AD7</f>
        <v>4.76</v>
      </c>
      <c r="AC11" s="103"/>
      <c r="AD11" s="96">
        <f>ROUNDUP(AD7+1*AD7*IF(MIN(AF5,AF6)=0,MAX(AF5,AF6),MIN(AF5,AF6))/3,2)</f>
        <v>4.8499999999999996</v>
      </c>
      <c r="AE11" s="97"/>
      <c r="AF11" s="96">
        <f>ROUNDDOWN(AD7+2*AD7*IF(MIN(AF5,AF6)=0,MAX(AF5,AF6),MIN(AF5,AF6))/3,2)</f>
        <v>4.92</v>
      </c>
      <c r="AG11" s="97"/>
      <c r="AH11" s="96">
        <f>ROUNDUP(AD7+3*AD7*IF(MIN(AF5,AF6)=0,MAX(AF5,AF6),MIN(AF5,AF6))/3,2)</f>
        <v>5.01</v>
      </c>
      <c r="AI11" s="97"/>
      <c r="AJ11" s="55"/>
      <c r="AK11" s="60" t="s">
        <v>12</v>
      </c>
      <c r="AL11" s="61" t="s">
        <v>29</v>
      </c>
      <c r="AM11" s="54"/>
      <c r="AN11" s="67">
        <f>ROUNDUP(AV7-3*AV7*IF(MIN(AX5,AX6)=0,MAX(AX5,AX6),MIN(AX5,AX6))/3,2)</f>
        <v>13.2</v>
      </c>
      <c r="AO11" s="68"/>
      <c r="AP11" s="65">
        <f>ROUNDUP(AV7-2*AV7*IF(MIN(AX5,AX6)=0,MAX(AX5,AX6),MIN(AX5,AX6))/3,2)</f>
        <v>13.4</v>
      </c>
      <c r="AQ11" s="66"/>
      <c r="AR11" s="65">
        <f>ROUNDUP(AV7-1*AV7*IF(MIN(AX5,AX6)=0,MAX(AX5,AX6),MIN(AX5,AX6))/3,2)</f>
        <v>13.6</v>
      </c>
      <c r="AS11" s="66"/>
      <c r="AT11" s="67">
        <f>AV7</f>
        <v>13.8</v>
      </c>
      <c r="AU11" s="68"/>
      <c r="AV11" s="65">
        <f>ROUNDDOWN(AV7+1*AV7*IF(MIN(AX5,AX6)=0,MAX(AX5,AX6),MIN(AX5,AX6))/3,2)</f>
        <v>14</v>
      </c>
      <c r="AW11" s="66"/>
      <c r="AX11" s="65">
        <f>ROUNDDOWN(AV7+2*AV7*IF(MIN(AX5,AX6)=0,MAX(AX5,AX6),MIN(AX5,AX6))/3,2)</f>
        <v>14.2</v>
      </c>
      <c r="AY11" s="66"/>
      <c r="AZ11" s="65">
        <f>ROUNDDOWN(AV7+3*AV7*IF(MIN(AX5,AX6)=0,MAX(AX5,AX6),MIN(AX5,AX6))/3,2)</f>
        <v>14.4</v>
      </c>
      <c r="BA11" s="66"/>
    </row>
    <row r="12" spans="1:56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6" ht="20.100000000000001" customHeight="1" x14ac:dyDescent="0.2">
      <c r="A13" s="58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58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58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6" ht="20.100000000000001" customHeight="1" x14ac:dyDescent="0.2">
      <c r="A14" s="59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59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59"/>
      <c r="AL14" s="44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6" ht="20.100000000000001" customHeight="1" x14ac:dyDescent="0.2">
      <c r="A15" s="59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59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59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6" ht="20.100000000000001" customHeight="1" x14ac:dyDescent="0.2">
      <c r="A16" s="59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59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59"/>
      <c r="AL16" s="44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59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59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59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59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59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59"/>
      <c r="AL18" s="44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59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59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59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59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59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59"/>
      <c r="AL20" s="44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59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59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59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59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59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59"/>
      <c r="AL22" s="44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59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59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59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59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59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59"/>
      <c r="AL24" s="44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59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59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59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59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59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59"/>
      <c r="AL26" s="44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59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59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59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59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59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59"/>
      <c r="AL28" s="44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59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59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59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59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59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59"/>
      <c r="AL30" s="44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59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59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59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59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59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59"/>
      <c r="AL32" s="44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5" ht="20.100000000000001" customHeight="1" x14ac:dyDescent="0.2">
      <c r="A33" s="59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59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59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5" ht="20.100000000000001" customHeight="1" x14ac:dyDescent="0.2">
      <c r="A34" s="59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59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59"/>
      <c r="AL34" s="44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5" ht="20.100000000000001" customHeight="1" x14ac:dyDescent="0.2">
      <c r="A35" s="59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59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59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5" ht="20.100000000000001" customHeight="1" x14ac:dyDescent="0.2">
      <c r="A36" s="59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59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59"/>
      <c r="AL36" s="44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5" ht="20.100000000000001" customHeight="1" x14ac:dyDescent="0.2">
      <c r="A37" s="59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59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59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5" ht="15" customHeight="1" x14ac:dyDescent="0.2">
      <c r="A38" s="19"/>
      <c r="B38" s="19"/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9"/>
      <c r="T38" s="19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9"/>
      <c r="AK38" s="19"/>
      <c r="AL38" s="19"/>
      <c r="AM38" s="19"/>
      <c r="AN38" s="19"/>
      <c r="AO38" s="34"/>
      <c r="AP38" s="34"/>
      <c r="AQ38" s="34"/>
      <c r="AR38" s="34"/>
      <c r="AS38" s="45"/>
      <c r="AT38" s="46"/>
      <c r="AU38" s="46"/>
      <c r="AV38" s="46"/>
      <c r="AW38" s="46"/>
      <c r="AX38" s="46"/>
      <c r="AY38" s="46"/>
      <c r="AZ38" s="46"/>
      <c r="BA38" s="46"/>
      <c r="BB38" s="25"/>
      <c r="BC38" s="25"/>
    </row>
    <row r="39" spans="1:55" ht="3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19"/>
    </row>
    <row r="40" spans="1:55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5" ht="12.75" customHeight="1" x14ac:dyDescent="0.2">
      <c r="A41" s="92" t="s">
        <v>33</v>
      </c>
      <c r="B41" s="93"/>
      <c r="C41" s="20"/>
      <c r="D41" s="110" t="s">
        <v>0</v>
      </c>
      <c r="E41" s="111"/>
      <c r="F41" s="111"/>
      <c r="G41" s="111"/>
      <c r="H41" s="111"/>
      <c r="I41" s="111"/>
      <c r="J41" s="111"/>
      <c r="K41" s="111"/>
      <c r="L41" s="111"/>
      <c r="M41" s="112"/>
      <c r="N41" s="77">
        <v>0.09</v>
      </c>
      <c r="O41" s="77"/>
      <c r="P41" s="77"/>
      <c r="Q41" s="78"/>
      <c r="R41" s="21"/>
      <c r="S41" s="92" t="s">
        <v>34</v>
      </c>
      <c r="T41" s="93"/>
      <c r="U41" s="20"/>
      <c r="V41" s="110" t="s">
        <v>0</v>
      </c>
      <c r="W41" s="111"/>
      <c r="X41" s="111"/>
      <c r="Y41" s="111"/>
      <c r="Z41" s="111"/>
      <c r="AA41" s="111"/>
      <c r="AB41" s="111"/>
      <c r="AC41" s="111"/>
      <c r="AD41" s="111"/>
      <c r="AE41" s="112"/>
      <c r="AF41" s="77">
        <v>0.25</v>
      </c>
      <c r="AG41" s="77"/>
      <c r="AH41" s="77"/>
      <c r="AI41" s="78"/>
      <c r="AJ41" s="57"/>
      <c r="AK41" s="92" t="s">
        <v>40</v>
      </c>
      <c r="AL41" s="93"/>
      <c r="AM41" s="20"/>
      <c r="AN41" s="110" t="s">
        <v>0</v>
      </c>
      <c r="AO41" s="111"/>
      <c r="AP41" s="111"/>
      <c r="AQ41" s="111"/>
      <c r="AR41" s="111"/>
      <c r="AS41" s="111"/>
      <c r="AT41" s="111"/>
      <c r="AU41" s="111"/>
      <c r="AV41" s="111"/>
      <c r="AW41" s="112"/>
      <c r="AX41" s="77"/>
      <c r="AY41" s="77"/>
      <c r="AZ41" s="77"/>
      <c r="BA41" s="78"/>
    </row>
    <row r="42" spans="1:55" ht="12.75" customHeight="1" x14ac:dyDescent="0.2">
      <c r="A42" s="94"/>
      <c r="B42" s="95"/>
      <c r="C42" s="20"/>
      <c r="D42" s="110" t="s">
        <v>11</v>
      </c>
      <c r="E42" s="111"/>
      <c r="F42" s="111"/>
      <c r="G42" s="111"/>
      <c r="H42" s="111"/>
      <c r="I42" s="111"/>
      <c r="J42" s="111"/>
      <c r="K42" s="111"/>
      <c r="L42" s="111"/>
      <c r="M42" s="112"/>
      <c r="N42" s="79">
        <v>4.7847000000000001E-2</v>
      </c>
      <c r="O42" s="79"/>
      <c r="P42" s="79"/>
      <c r="Q42" s="80"/>
      <c r="R42" s="21"/>
      <c r="S42" s="94"/>
      <c r="T42" s="95"/>
      <c r="U42" s="20"/>
      <c r="V42" s="110" t="s">
        <v>11</v>
      </c>
      <c r="W42" s="111"/>
      <c r="X42" s="111"/>
      <c r="Y42" s="111"/>
      <c r="Z42" s="111"/>
      <c r="AA42" s="111"/>
      <c r="AB42" s="111"/>
      <c r="AC42" s="111"/>
      <c r="AD42" s="111"/>
      <c r="AE42" s="112"/>
      <c r="AF42" s="79">
        <v>0.16259999999999999</v>
      </c>
      <c r="AG42" s="79"/>
      <c r="AH42" s="79"/>
      <c r="AI42" s="80"/>
      <c r="AJ42" s="57"/>
      <c r="AK42" s="94"/>
      <c r="AL42" s="95"/>
      <c r="AM42" s="20"/>
      <c r="AN42" s="110" t="s">
        <v>11</v>
      </c>
      <c r="AO42" s="111"/>
      <c r="AP42" s="111"/>
      <c r="AQ42" s="111"/>
      <c r="AR42" s="111"/>
      <c r="AS42" s="111"/>
      <c r="AT42" s="111"/>
      <c r="AU42" s="111"/>
      <c r="AV42" s="111"/>
      <c r="AW42" s="112"/>
      <c r="AX42" s="79">
        <v>5.4945000000000001E-2</v>
      </c>
      <c r="AY42" s="79"/>
      <c r="AZ42" s="79"/>
      <c r="BA42" s="80"/>
    </row>
    <row r="43" spans="1:55" s="27" customFormat="1" ht="12.75" customHeight="1" x14ac:dyDescent="0.2">
      <c r="A43" s="98"/>
      <c r="B43" s="99"/>
      <c r="C43" s="20"/>
      <c r="D43" s="110" t="s">
        <v>1</v>
      </c>
      <c r="E43" s="111"/>
      <c r="F43" s="111"/>
      <c r="G43" s="111"/>
      <c r="H43" s="111"/>
      <c r="I43" s="111"/>
      <c r="J43" s="111"/>
      <c r="K43" s="111"/>
      <c r="L43" s="81">
        <v>42.6</v>
      </c>
      <c r="M43" s="82"/>
      <c r="N43" s="83"/>
      <c r="O43" s="84" t="s">
        <v>39</v>
      </c>
      <c r="P43" s="84"/>
      <c r="Q43" s="85"/>
      <c r="R43" s="21"/>
      <c r="S43" s="98"/>
      <c r="T43" s="99"/>
      <c r="U43" s="20"/>
      <c r="V43" s="110" t="s">
        <v>1</v>
      </c>
      <c r="W43" s="111"/>
      <c r="X43" s="111"/>
      <c r="Y43" s="111"/>
      <c r="Z43" s="111"/>
      <c r="AA43" s="111"/>
      <c r="AB43" s="111"/>
      <c r="AC43" s="111"/>
      <c r="AD43" s="86">
        <v>241</v>
      </c>
      <c r="AE43" s="87"/>
      <c r="AF43" s="88"/>
      <c r="AG43" s="84" t="s">
        <v>35</v>
      </c>
      <c r="AH43" s="84"/>
      <c r="AI43" s="85"/>
      <c r="AJ43" s="57"/>
      <c r="AK43" s="98"/>
      <c r="AL43" s="99"/>
      <c r="AM43" s="20"/>
      <c r="AN43" s="110" t="s">
        <v>1</v>
      </c>
      <c r="AO43" s="111"/>
      <c r="AP43" s="111"/>
      <c r="AQ43" s="111"/>
      <c r="AR43" s="111"/>
      <c r="AS43" s="111"/>
      <c r="AT43" s="111"/>
      <c r="AU43" s="111"/>
      <c r="AV43" s="81">
        <v>90</v>
      </c>
      <c r="AW43" s="82"/>
      <c r="AX43" s="83"/>
      <c r="AY43" s="84" t="s">
        <v>41</v>
      </c>
      <c r="AZ43" s="84"/>
      <c r="BA43" s="85"/>
    </row>
    <row r="44" spans="1:55" s="27" customFormat="1" ht="12.75" customHeight="1" x14ac:dyDescent="0.2">
      <c r="A44" s="100"/>
      <c r="B44" s="101"/>
      <c r="C44" s="20"/>
      <c r="D44" s="110" t="s">
        <v>2</v>
      </c>
      <c r="E44" s="111"/>
      <c r="F44" s="111"/>
      <c r="G44" s="111"/>
      <c r="H44" s="111"/>
      <c r="I44" s="111"/>
      <c r="J44" s="111"/>
      <c r="K44" s="111"/>
      <c r="L44" s="89">
        <f>IF(ROUNDDOWN(L43*MIN(N41,N42)/3,3)=0,ROUNDDOWN(L43*MAX(N41,N42)/3,3),ROUNDDOWN(L43*MIN(N41,N42)/3,3))</f>
        <v>0.67900000000000005</v>
      </c>
      <c r="M44" s="90"/>
      <c r="N44" s="91"/>
      <c r="O44" s="84" t="str">
        <f>$O$43</f>
        <v>%</v>
      </c>
      <c r="P44" s="84"/>
      <c r="Q44" s="85"/>
      <c r="R44" s="21"/>
      <c r="S44" s="100"/>
      <c r="T44" s="101"/>
      <c r="U44" s="20"/>
      <c r="V44" s="110" t="s">
        <v>2</v>
      </c>
      <c r="W44" s="111"/>
      <c r="X44" s="111"/>
      <c r="Y44" s="111"/>
      <c r="Z44" s="111"/>
      <c r="AA44" s="111"/>
      <c r="AB44" s="111"/>
      <c r="AC44" s="111"/>
      <c r="AD44" s="89">
        <f>ROUNDDOWN(AD43*IF(MIN(AF41,AF42)=0,MAX(AF41,AF42),MIN(AF41,AF42))/3,3)</f>
        <v>13.061999999999999</v>
      </c>
      <c r="AE44" s="90"/>
      <c r="AF44" s="91"/>
      <c r="AG44" s="84" t="s">
        <v>35</v>
      </c>
      <c r="AH44" s="84"/>
      <c r="AI44" s="85"/>
      <c r="AJ44" s="57"/>
      <c r="AK44" s="100"/>
      <c r="AL44" s="101"/>
      <c r="AM44" s="20"/>
      <c r="AN44" s="110" t="s">
        <v>2</v>
      </c>
      <c r="AO44" s="111"/>
      <c r="AP44" s="111"/>
      <c r="AQ44" s="111"/>
      <c r="AR44" s="111"/>
      <c r="AS44" s="111"/>
      <c r="AT44" s="111"/>
      <c r="AU44" s="111"/>
      <c r="AV44" s="89">
        <f>ROUNDDOWN(AV43*IF(MIN(AX41,AX42)=0,MAX(AX41,AX42),MIN(AX41,AX42))/3,3)</f>
        <v>1.6479999999999999</v>
      </c>
      <c r="AW44" s="90"/>
      <c r="AX44" s="91"/>
      <c r="AY44" s="84" t="str">
        <f>$AY$43</f>
        <v>fl</v>
      </c>
      <c r="AZ44" s="84"/>
      <c r="BA44" s="85"/>
    </row>
    <row r="45" spans="1:55" x14ac:dyDescent="0.2">
      <c r="A45" s="24"/>
      <c r="B45" s="23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4"/>
      <c r="T45" s="23"/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K45" s="24"/>
      <c r="AL45" s="23"/>
      <c r="AM45" s="20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5" ht="13.5" x14ac:dyDescent="0.2">
      <c r="A46" s="63" t="s">
        <v>3</v>
      </c>
      <c r="B46" s="64" t="str">
        <f>$O$43</f>
        <v>%</v>
      </c>
      <c r="C46" s="54"/>
      <c r="D46" s="73" t="s">
        <v>4</v>
      </c>
      <c r="E46" s="74"/>
      <c r="F46" s="73" t="s">
        <v>5</v>
      </c>
      <c r="G46" s="74"/>
      <c r="H46" s="73" t="s">
        <v>6</v>
      </c>
      <c r="I46" s="74"/>
      <c r="J46" s="75" t="s">
        <v>7</v>
      </c>
      <c r="K46" s="76"/>
      <c r="L46" s="75" t="s">
        <v>8</v>
      </c>
      <c r="M46" s="76"/>
      <c r="N46" s="73" t="s">
        <v>9</v>
      </c>
      <c r="O46" s="74"/>
      <c r="P46" s="73" t="s">
        <v>10</v>
      </c>
      <c r="Q46" s="74"/>
      <c r="R46" s="26"/>
      <c r="S46" s="63" t="s">
        <v>3</v>
      </c>
      <c r="T46" s="64" t="s">
        <v>35</v>
      </c>
      <c r="U46" s="54"/>
      <c r="V46" s="73" t="s">
        <v>4</v>
      </c>
      <c r="W46" s="74"/>
      <c r="X46" s="73" t="s">
        <v>5</v>
      </c>
      <c r="Y46" s="74"/>
      <c r="Z46" s="73" t="s">
        <v>6</v>
      </c>
      <c r="AA46" s="74"/>
      <c r="AB46" s="75" t="s">
        <v>7</v>
      </c>
      <c r="AC46" s="76"/>
      <c r="AD46" s="75" t="s">
        <v>8</v>
      </c>
      <c r="AE46" s="76"/>
      <c r="AF46" s="73" t="s">
        <v>9</v>
      </c>
      <c r="AG46" s="74"/>
      <c r="AH46" s="73" t="s">
        <v>10</v>
      </c>
      <c r="AI46" s="74"/>
      <c r="AJ46" s="57"/>
      <c r="AK46" s="63" t="s">
        <v>3</v>
      </c>
      <c r="AL46" s="64" t="str">
        <f>$AY$43</f>
        <v>fl</v>
      </c>
      <c r="AM46" s="54"/>
      <c r="AN46" s="73" t="s">
        <v>4</v>
      </c>
      <c r="AO46" s="74"/>
      <c r="AP46" s="73" t="s">
        <v>5</v>
      </c>
      <c r="AQ46" s="74"/>
      <c r="AR46" s="73" t="s">
        <v>6</v>
      </c>
      <c r="AS46" s="74"/>
      <c r="AT46" s="75" t="s">
        <v>7</v>
      </c>
      <c r="AU46" s="76"/>
      <c r="AV46" s="75" t="s">
        <v>8</v>
      </c>
      <c r="AW46" s="76"/>
      <c r="AX46" s="73" t="s">
        <v>9</v>
      </c>
      <c r="AY46" s="74"/>
      <c r="AZ46" s="73" t="s">
        <v>10</v>
      </c>
      <c r="BA46" s="74"/>
    </row>
    <row r="47" spans="1:55" x14ac:dyDescent="0.2">
      <c r="A47" s="60" t="s">
        <v>12</v>
      </c>
      <c r="B47" s="61" t="s">
        <v>29</v>
      </c>
      <c r="C47" s="54"/>
      <c r="D47" s="67">
        <f>ROUNDUP(L43-3*L43*IF(MIN(N41,N42)=0,MAX(N41,N42),MIN(N41,N42))/3,2)</f>
        <v>40.57</v>
      </c>
      <c r="E47" s="68"/>
      <c r="F47" s="65">
        <f>ROUNDUP(L43-2*L43*IF(MIN(N41,N42)=0,MAX(N41,N42),MIN(N41,N42))/3,2)</f>
        <v>41.25</v>
      </c>
      <c r="G47" s="66"/>
      <c r="H47" s="65">
        <f>ROUNDUP(L43-1*L43*IF(MIN(N41,N42)=0,MAX(N41,N42),MIN(N41,N42))/3,2)</f>
        <v>41.93</v>
      </c>
      <c r="I47" s="66"/>
      <c r="J47" s="67">
        <f>L43</f>
        <v>42.6</v>
      </c>
      <c r="K47" s="68"/>
      <c r="L47" s="65">
        <f>ROUNDDOWN(L43+1*L43*IF(MIN(N41,N42)=0,MAX(N41,N42),MIN(N41,N42))/3,2)</f>
        <v>43.27</v>
      </c>
      <c r="M47" s="66"/>
      <c r="N47" s="65">
        <f>ROUNDDOWN(L43+2*L43*IF(MIN(N41,N42)=0,MAX(N41,N42),MIN(N41,N42))/3,2)</f>
        <v>43.95</v>
      </c>
      <c r="O47" s="66"/>
      <c r="P47" s="65">
        <f>ROUNDDOWN(L43+3*L43*IF(MIN(N41,N42)=0,MAX(N41,N42),MIN(N41,N42))/3,2)</f>
        <v>44.63</v>
      </c>
      <c r="Q47" s="66"/>
      <c r="R47" s="56"/>
      <c r="S47" s="60" t="s">
        <v>12</v>
      </c>
      <c r="T47" s="61" t="s">
        <v>29</v>
      </c>
      <c r="U47" s="54"/>
      <c r="V47" s="71">
        <f>ROUNDUP(AD43-3*AD43*IF(MIN(AF41,AF42)=0,MAX(AF41,AF42),MIN(AF41,AF42))/3,2)</f>
        <v>201.82</v>
      </c>
      <c r="W47" s="72"/>
      <c r="X47" s="69">
        <f>ROUNDUP(AD43-2*AD43*IF(MIN(AF41,AF42)=0,MAX(AF41,AF42),MIN(AF41,AF42))/3,2)</f>
        <v>214.88</v>
      </c>
      <c r="Y47" s="70"/>
      <c r="Z47" s="69">
        <f>ROUNDUP(AD43-1*AD43*IF(MIN(AF41,AF42)=0,MAX(AF41,AF42),MIN(AF41,AF42))/3,2)</f>
        <v>227.94</v>
      </c>
      <c r="AA47" s="70"/>
      <c r="AB47" s="71">
        <f>AD43</f>
        <v>241</v>
      </c>
      <c r="AC47" s="72"/>
      <c r="AD47" s="69">
        <f>ROUNDDOWN(AD43+1*AD43*IF(MIN(AF41,AF42)=0,MAX(AF41,AF42),MIN(AF41,AF42))/3,2)</f>
        <v>254.06</v>
      </c>
      <c r="AE47" s="70"/>
      <c r="AF47" s="69">
        <f>ROUNDDOWN(AD43+2*AD43*IF(MIN(AF41,AF42)=0,MAX(AF41,AF42),MIN(AF41,AF42))/3,2)</f>
        <v>267.12</v>
      </c>
      <c r="AG47" s="70"/>
      <c r="AH47" s="69">
        <f>ROUNDDOWN(AD43+3*AD43*IF(MIN(AF41,AF42)=0,MAX(AF41,AF42),MIN(AF41,AF42))/3,2)</f>
        <v>280.18</v>
      </c>
      <c r="AI47" s="70"/>
      <c r="AJ47" s="57"/>
      <c r="AK47" s="60" t="s">
        <v>12</v>
      </c>
      <c r="AL47" s="61" t="s">
        <v>29</v>
      </c>
      <c r="AM47" s="54"/>
      <c r="AN47" s="67">
        <f>ROUNDUP(AV43-3*AV43*IF(MIN(AX41,AX42)=0,MAX(AX41,AX42),MIN(AX41,AX42))/3,2)</f>
        <v>85.06</v>
      </c>
      <c r="AO47" s="68"/>
      <c r="AP47" s="65">
        <f>ROUNDUP(AV43-2*AV43*IF(MIN(AX41,AX42)=0,MAX(AX41,AX42),MIN(AX41,AX42))/3,2)</f>
        <v>86.710000000000008</v>
      </c>
      <c r="AQ47" s="66"/>
      <c r="AR47" s="65">
        <f>ROUNDUP(AV43-1*AV43*IF(MIN(AX41,AX42)=0,MAX(AX41,AX42),MIN(AX41,AX42))/3,2)</f>
        <v>88.36</v>
      </c>
      <c r="AS47" s="66"/>
      <c r="AT47" s="67">
        <f>AV43</f>
        <v>90</v>
      </c>
      <c r="AU47" s="68"/>
      <c r="AV47" s="65">
        <f>ROUNDDOWN(AV43+1*AV43*IF(MIN(AX41,AX42)=0,MAX(AX41,AX42),MIN(AX41,AX42))/3,2)</f>
        <v>91.64</v>
      </c>
      <c r="AW47" s="66"/>
      <c r="AX47" s="65">
        <f>ROUNDDOWN(AV43+2*AV43*IF(MIN(AX41,AX42)=0,MAX(AX41,AX42),MIN(AX41,AX42))/3,2)</f>
        <v>93.29</v>
      </c>
      <c r="AY47" s="66"/>
      <c r="AZ47" s="65">
        <f>ROUNDDOWN(AV43+3*AV43*IF(MIN(AX41,AX42)=0,MAX(AX41,AX42),MIN(AX41,AX42))/3,2)</f>
        <v>94.94</v>
      </c>
      <c r="BA47" s="66"/>
    </row>
    <row r="48" spans="1:55" x14ac:dyDescent="0.2">
      <c r="A48" s="28"/>
      <c r="B48" s="29"/>
      <c r="C48" s="19"/>
      <c r="D48" s="30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3"/>
      <c r="R48" s="34"/>
      <c r="S48" s="28"/>
      <c r="T48" s="29"/>
      <c r="U48" s="19"/>
      <c r="V48" s="30"/>
      <c r="W48" s="31"/>
      <c r="X48" s="32"/>
      <c r="Y48" s="31"/>
      <c r="Z48" s="32"/>
      <c r="AA48" s="31"/>
      <c r="AB48" s="32"/>
      <c r="AC48" s="31"/>
      <c r="AD48" s="32"/>
      <c r="AE48" s="31"/>
      <c r="AF48" s="32"/>
      <c r="AG48" s="31"/>
      <c r="AH48" s="32"/>
      <c r="AI48" s="33"/>
      <c r="AJ48" s="19"/>
      <c r="AK48" s="28"/>
      <c r="AL48" s="29"/>
      <c r="AM48" s="19"/>
      <c r="AN48" s="30"/>
      <c r="AO48" s="31"/>
      <c r="AP48" s="32"/>
      <c r="AQ48" s="31"/>
      <c r="AR48" s="32"/>
      <c r="AS48" s="31"/>
      <c r="AT48" s="32"/>
      <c r="AU48" s="31"/>
      <c r="AV48" s="32"/>
      <c r="AW48" s="31"/>
      <c r="AX48" s="32"/>
      <c r="AY48" s="31"/>
      <c r="AZ48" s="32"/>
      <c r="BA48" s="33"/>
    </row>
    <row r="49" spans="1:53" ht="20.100000000000001" customHeight="1" x14ac:dyDescent="0.2">
      <c r="A49" s="58"/>
      <c r="B49" s="44"/>
      <c r="C49" s="19"/>
      <c r="D49" s="36"/>
      <c r="E49" s="37"/>
      <c r="F49" s="38"/>
      <c r="G49" s="34"/>
      <c r="H49" s="36"/>
      <c r="I49" s="34"/>
      <c r="J49" s="36"/>
      <c r="K49" s="34"/>
      <c r="L49" s="34"/>
      <c r="M49" s="39"/>
      <c r="N49" s="36"/>
      <c r="O49" s="34"/>
      <c r="P49" s="36"/>
      <c r="Q49" s="39"/>
      <c r="R49" s="34"/>
      <c r="S49" s="58"/>
      <c r="T49" s="44"/>
      <c r="U49" s="19"/>
      <c r="V49" s="36"/>
      <c r="W49" s="37"/>
      <c r="X49" s="38"/>
      <c r="Y49" s="34"/>
      <c r="Z49" s="36"/>
      <c r="AA49" s="34"/>
      <c r="AB49" s="36"/>
      <c r="AC49" s="34"/>
      <c r="AD49" s="34"/>
      <c r="AE49" s="39"/>
      <c r="AF49" s="36"/>
      <c r="AG49" s="34"/>
      <c r="AH49" s="36"/>
      <c r="AI49" s="39"/>
      <c r="AK49" s="58"/>
      <c r="AL49" s="44"/>
      <c r="AM49" s="19"/>
      <c r="AN49" s="36"/>
      <c r="AO49" s="37"/>
      <c r="AP49" s="38"/>
      <c r="AQ49" s="34"/>
      <c r="AR49" s="36"/>
      <c r="AS49" s="34"/>
      <c r="AT49" s="36"/>
      <c r="AU49" s="34"/>
      <c r="AV49" s="34"/>
      <c r="AW49" s="39"/>
      <c r="AX49" s="36"/>
      <c r="AY49" s="34"/>
      <c r="AZ49" s="36"/>
      <c r="BA49" s="39"/>
    </row>
    <row r="50" spans="1:53" ht="20.100000000000001" customHeight="1" x14ac:dyDescent="0.2">
      <c r="A50" s="59"/>
      <c r="B50" s="44"/>
      <c r="C50" s="19"/>
      <c r="D50" s="36"/>
      <c r="E50" s="39"/>
      <c r="F50" s="36"/>
      <c r="G50" s="35"/>
      <c r="H50" s="40"/>
      <c r="I50" s="35"/>
      <c r="J50" s="40"/>
      <c r="K50" s="35"/>
      <c r="L50" s="35"/>
      <c r="M50" s="41"/>
      <c r="N50" s="40"/>
      <c r="O50" s="35"/>
      <c r="P50" s="40"/>
      <c r="Q50" s="34"/>
      <c r="R50" s="34"/>
      <c r="S50" s="59"/>
      <c r="T50" s="44"/>
      <c r="U50" s="19"/>
      <c r="V50" s="36"/>
      <c r="W50" s="39"/>
      <c r="X50" s="36"/>
      <c r="Y50" s="35"/>
      <c r="Z50" s="40"/>
      <c r="AA50" s="35"/>
      <c r="AB50" s="40"/>
      <c r="AC50" s="35"/>
      <c r="AD50" s="35"/>
      <c r="AE50" s="41"/>
      <c r="AF50" s="40"/>
      <c r="AG50" s="35"/>
      <c r="AH50" s="40"/>
      <c r="AI50" s="34"/>
      <c r="AK50" s="59"/>
      <c r="AL50" s="44"/>
      <c r="AM50" s="19"/>
      <c r="AN50" s="36"/>
      <c r="AO50" s="39"/>
      <c r="AP50" s="36"/>
      <c r="AQ50" s="35"/>
      <c r="AR50" s="40"/>
      <c r="AS50" s="35"/>
      <c r="AT50" s="40"/>
      <c r="AU50" s="35"/>
      <c r="AV50" s="35"/>
      <c r="AW50" s="41"/>
      <c r="AX50" s="40"/>
      <c r="AY50" s="35"/>
      <c r="AZ50" s="40"/>
      <c r="BA50" s="34"/>
    </row>
    <row r="51" spans="1:53" ht="20.100000000000001" customHeight="1" x14ac:dyDescent="0.2">
      <c r="A51" s="59"/>
      <c r="B51" s="44"/>
      <c r="C51" s="19"/>
      <c r="D51" s="36"/>
      <c r="E51" s="37"/>
      <c r="F51" s="38"/>
      <c r="G51" s="42"/>
      <c r="H51" s="38"/>
      <c r="I51" s="42"/>
      <c r="J51" s="38"/>
      <c r="K51" s="42"/>
      <c r="L51" s="42"/>
      <c r="M51" s="37"/>
      <c r="N51" s="38"/>
      <c r="O51" s="42"/>
      <c r="P51" s="38"/>
      <c r="Q51" s="34"/>
      <c r="R51" s="34"/>
      <c r="S51" s="59"/>
      <c r="T51" s="44"/>
      <c r="U51" s="19"/>
      <c r="V51" s="36"/>
      <c r="W51" s="37"/>
      <c r="X51" s="38"/>
      <c r="Y51" s="42"/>
      <c r="Z51" s="38"/>
      <c r="AA51" s="42"/>
      <c r="AB51" s="38"/>
      <c r="AC51" s="42"/>
      <c r="AD51" s="42"/>
      <c r="AE51" s="37"/>
      <c r="AF51" s="38"/>
      <c r="AG51" s="42"/>
      <c r="AH51" s="38"/>
      <c r="AI51" s="34"/>
      <c r="AK51" s="59"/>
      <c r="AL51" s="44"/>
      <c r="AM51" s="19"/>
      <c r="AN51" s="36"/>
      <c r="AO51" s="37"/>
      <c r="AP51" s="38"/>
      <c r="AQ51" s="42"/>
      <c r="AR51" s="38"/>
      <c r="AS51" s="42"/>
      <c r="AT51" s="38"/>
      <c r="AU51" s="42"/>
      <c r="AV51" s="42"/>
      <c r="AW51" s="37"/>
      <c r="AX51" s="38"/>
      <c r="AY51" s="42"/>
      <c r="AZ51" s="38"/>
      <c r="BA51" s="34"/>
    </row>
    <row r="52" spans="1:53" ht="20.100000000000001" customHeight="1" x14ac:dyDescent="0.2">
      <c r="A52" s="59"/>
      <c r="B52" s="44"/>
      <c r="C52" s="19"/>
      <c r="D52" s="36"/>
      <c r="E52" s="39"/>
      <c r="F52" s="36"/>
      <c r="G52" s="34"/>
      <c r="H52" s="36"/>
      <c r="I52" s="34"/>
      <c r="J52" s="36"/>
      <c r="K52" s="34"/>
      <c r="L52" s="34"/>
      <c r="M52" s="39"/>
      <c r="N52" s="36"/>
      <c r="O52" s="34"/>
      <c r="P52" s="36"/>
      <c r="Q52" s="34"/>
      <c r="R52" s="34"/>
      <c r="S52" s="59"/>
      <c r="T52" s="44"/>
      <c r="U52" s="19"/>
      <c r="V52" s="36"/>
      <c r="W52" s="39"/>
      <c r="X52" s="36"/>
      <c r="Y52" s="34"/>
      <c r="Z52" s="36"/>
      <c r="AA52" s="34"/>
      <c r="AB52" s="36"/>
      <c r="AC52" s="34"/>
      <c r="AD52" s="34"/>
      <c r="AE52" s="39"/>
      <c r="AF52" s="36"/>
      <c r="AG52" s="34"/>
      <c r="AH52" s="36"/>
      <c r="AI52" s="34"/>
      <c r="AK52" s="59"/>
      <c r="AL52" s="44"/>
      <c r="AM52" s="19"/>
      <c r="AN52" s="36"/>
      <c r="AO52" s="39"/>
      <c r="AP52" s="36"/>
      <c r="AQ52" s="34"/>
      <c r="AR52" s="36"/>
      <c r="AS52" s="34"/>
      <c r="AT52" s="36"/>
      <c r="AU52" s="34"/>
      <c r="AV52" s="34"/>
      <c r="AW52" s="39"/>
      <c r="AX52" s="36"/>
      <c r="AY52" s="34"/>
      <c r="AZ52" s="36"/>
      <c r="BA52" s="34"/>
    </row>
    <row r="53" spans="1:53" ht="20.100000000000001" customHeight="1" x14ac:dyDescent="0.2">
      <c r="A53" s="59"/>
      <c r="B53" s="44"/>
      <c r="C53" s="19"/>
      <c r="D53" s="36"/>
      <c r="E53" s="37"/>
      <c r="F53" s="38"/>
      <c r="G53" s="42"/>
      <c r="H53" s="38"/>
      <c r="I53" s="42"/>
      <c r="J53" s="38"/>
      <c r="K53" s="42"/>
      <c r="L53" s="42"/>
      <c r="M53" s="37"/>
      <c r="N53" s="38"/>
      <c r="O53" s="42"/>
      <c r="P53" s="38"/>
      <c r="Q53" s="34"/>
      <c r="R53" s="34"/>
      <c r="S53" s="59"/>
      <c r="T53" s="44"/>
      <c r="U53" s="19"/>
      <c r="V53" s="36"/>
      <c r="W53" s="37"/>
      <c r="X53" s="38"/>
      <c r="Y53" s="42"/>
      <c r="Z53" s="38"/>
      <c r="AA53" s="42"/>
      <c r="AB53" s="38"/>
      <c r="AC53" s="42"/>
      <c r="AD53" s="42"/>
      <c r="AE53" s="37"/>
      <c r="AF53" s="38"/>
      <c r="AG53" s="42"/>
      <c r="AH53" s="38"/>
      <c r="AI53" s="34"/>
      <c r="AK53" s="59"/>
      <c r="AL53" s="44"/>
      <c r="AM53" s="19"/>
      <c r="AN53" s="36"/>
      <c r="AO53" s="37"/>
      <c r="AP53" s="38"/>
      <c r="AQ53" s="42"/>
      <c r="AR53" s="38"/>
      <c r="AS53" s="42"/>
      <c r="AT53" s="38"/>
      <c r="AU53" s="42"/>
      <c r="AV53" s="42"/>
      <c r="AW53" s="37"/>
      <c r="AX53" s="38"/>
      <c r="AY53" s="42"/>
      <c r="AZ53" s="38"/>
      <c r="BA53" s="34"/>
    </row>
    <row r="54" spans="1:53" ht="20.100000000000001" customHeight="1" x14ac:dyDescent="0.2">
      <c r="A54" s="59"/>
      <c r="B54" s="44"/>
      <c r="C54" s="19"/>
      <c r="D54" s="36"/>
      <c r="E54" s="39"/>
      <c r="F54" s="36"/>
      <c r="G54" s="34"/>
      <c r="H54" s="36"/>
      <c r="I54" s="34"/>
      <c r="J54" s="36"/>
      <c r="K54" s="34"/>
      <c r="L54" s="34"/>
      <c r="M54" s="39"/>
      <c r="N54" s="36"/>
      <c r="O54" s="34"/>
      <c r="P54" s="36"/>
      <c r="Q54" s="34"/>
      <c r="R54" s="34"/>
      <c r="S54" s="59"/>
      <c r="T54" s="44"/>
      <c r="U54" s="19"/>
      <c r="V54" s="36"/>
      <c r="W54" s="39"/>
      <c r="X54" s="36"/>
      <c r="Y54" s="34"/>
      <c r="Z54" s="36"/>
      <c r="AA54" s="34"/>
      <c r="AB54" s="36"/>
      <c r="AC54" s="34"/>
      <c r="AD54" s="34"/>
      <c r="AE54" s="39"/>
      <c r="AF54" s="36"/>
      <c r="AG54" s="34"/>
      <c r="AH54" s="36"/>
      <c r="AI54" s="34"/>
      <c r="AK54" s="59"/>
      <c r="AL54" s="44"/>
      <c r="AM54" s="19"/>
      <c r="AN54" s="36"/>
      <c r="AO54" s="39"/>
      <c r="AP54" s="36"/>
      <c r="AQ54" s="34"/>
      <c r="AR54" s="36"/>
      <c r="AS54" s="34"/>
      <c r="AT54" s="36"/>
      <c r="AU54" s="34"/>
      <c r="AV54" s="34"/>
      <c r="AW54" s="39"/>
      <c r="AX54" s="36"/>
      <c r="AY54" s="34"/>
      <c r="AZ54" s="36"/>
      <c r="BA54" s="34"/>
    </row>
    <row r="55" spans="1:53" ht="20.100000000000001" customHeight="1" x14ac:dyDescent="0.2">
      <c r="A55" s="59"/>
      <c r="B55" s="44"/>
      <c r="C55" s="19"/>
      <c r="D55" s="36"/>
      <c r="E55" s="37"/>
      <c r="F55" s="38"/>
      <c r="G55" s="42"/>
      <c r="H55" s="38"/>
      <c r="I55" s="42"/>
      <c r="J55" s="38"/>
      <c r="K55" s="42"/>
      <c r="L55" s="42"/>
      <c r="M55" s="37"/>
      <c r="N55" s="38"/>
      <c r="O55" s="42"/>
      <c r="P55" s="38"/>
      <c r="Q55" s="34"/>
      <c r="R55" s="34"/>
      <c r="S55" s="59"/>
      <c r="T55" s="44"/>
      <c r="U55" s="19"/>
      <c r="V55" s="36"/>
      <c r="W55" s="37"/>
      <c r="X55" s="38"/>
      <c r="Y55" s="42"/>
      <c r="Z55" s="38"/>
      <c r="AA55" s="42"/>
      <c r="AB55" s="38"/>
      <c r="AC55" s="42"/>
      <c r="AD55" s="42"/>
      <c r="AE55" s="37"/>
      <c r="AF55" s="38"/>
      <c r="AG55" s="42"/>
      <c r="AH55" s="38"/>
      <c r="AI55" s="34"/>
      <c r="AK55" s="59"/>
      <c r="AL55" s="44"/>
      <c r="AM55" s="19"/>
      <c r="AN55" s="36"/>
      <c r="AO55" s="37"/>
      <c r="AP55" s="38"/>
      <c r="AQ55" s="42"/>
      <c r="AR55" s="38"/>
      <c r="AS55" s="42"/>
      <c r="AT55" s="38"/>
      <c r="AU55" s="42"/>
      <c r="AV55" s="42"/>
      <c r="AW55" s="37"/>
      <c r="AX55" s="38"/>
      <c r="AY55" s="42"/>
      <c r="AZ55" s="38"/>
      <c r="BA55" s="34"/>
    </row>
    <row r="56" spans="1:53" ht="20.100000000000001" customHeight="1" x14ac:dyDescent="0.2">
      <c r="A56" s="59"/>
      <c r="B56" s="44"/>
      <c r="C56" s="19"/>
      <c r="D56" s="36"/>
      <c r="E56" s="39"/>
      <c r="F56" s="36"/>
      <c r="G56" s="34"/>
      <c r="H56" s="36"/>
      <c r="I56" s="34"/>
      <c r="J56" s="36"/>
      <c r="K56" s="34"/>
      <c r="L56" s="34"/>
      <c r="M56" s="39"/>
      <c r="N56" s="36"/>
      <c r="O56" s="34"/>
      <c r="P56" s="36"/>
      <c r="Q56" s="34"/>
      <c r="R56" s="34"/>
      <c r="S56" s="59"/>
      <c r="T56" s="44"/>
      <c r="U56" s="19"/>
      <c r="V56" s="36"/>
      <c r="W56" s="39"/>
      <c r="X56" s="36"/>
      <c r="Y56" s="34"/>
      <c r="Z56" s="36"/>
      <c r="AA56" s="34"/>
      <c r="AB56" s="36"/>
      <c r="AC56" s="34"/>
      <c r="AD56" s="34"/>
      <c r="AE56" s="39"/>
      <c r="AF56" s="36"/>
      <c r="AG56" s="34"/>
      <c r="AH56" s="36"/>
      <c r="AI56" s="34"/>
      <c r="AK56" s="59"/>
      <c r="AL56" s="44"/>
      <c r="AM56" s="19"/>
      <c r="AN56" s="36"/>
      <c r="AO56" s="39"/>
      <c r="AP56" s="36"/>
      <c r="AQ56" s="34"/>
      <c r="AR56" s="36"/>
      <c r="AS56" s="34"/>
      <c r="AT56" s="36"/>
      <c r="AU56" s="34"/>
      <c r="AV56" s="34"/>
      <c r="AW56" s="39"/>
      <c r="AX56" s="36"/>
      <c r="AY56" s="34"/>
      <c r="AZ56" s="36"/>
      <c r="BA56" s="34"/>
    </row>
    <row r="57" spans="1:53" ht="20.100000000000001" customHeight="1" x14ac:dyDescent="0.2">
      <c r="A57" s="59"/>
      <c r="B57" s="44"/>
      <c r="C57" s="19"/>
      <c r="D57" s="36"/>
      <c r="E57" s="37"/>
      <c r="F57" s="38"/>
      <c r="G57" s="42"/>
      <c r="H57" s="38"/>
      <c r="I57" s="42"/>
      <c r="J57" s="38"/>
      <c r="K57" s="42"/>
      <c r="L57" s="42"/>
      <c r="M57" s="37"/>
      <c r="N57" s="38"/>
      <c r="O57" s="42"/>
      <c r="P57" s="38"/>
      <c r="Q57" s="34"/>
      <c r="R57" s="34"/>
      <c r="S57" s="59"/>
      <c r="T57" s="44"/>
      <c r="U57" s="19"/>
      <c r="V57" s="36"/>
      <c r="W57" s="37"/>
      <c r="X57" s="38"/>
      <c r="Y57" s="42"/>
      <c r="Z57" s="38"/>
      <c r="AA57" s="42"/>
      <c r="AB57" s="38"/>
      <c r="AC57" s="42"/>
      <c r="AD57" s="42"/>
      <c r="AE57" s="37"/>
      <c r="AF57" s="38"/>
      <c r="AG57" s="42"/>
      <c r="AH57" s="38"/>
      <c r="AI57" s="34"/>
      <c r="AK57" s="59"/>
      <c r="AL57" s="44"/>
      <c r="AM57" s="19"/>
      <c r="AN57" s="36"/>
      <c r="AO57" s="37"/>
      <c r="AP57" s="38"/>
      <c r="AQ57" s="42"/>
      <c r="AR57" s="38"/>
      <c r="AS57" s="42"/>
      <c r="AT57" s="38"/>
      <c r="AU57" s="42"/>
      <c r="AV57" s="42"/>
      <c r="AW57" s="37"/>
      <c r="AX57" s="38"/>
      <c r="AY57" s="42"/>
      <c r="AZ57" s="38"/>
      <c r="BA57" s="34"/>
    </row>
    <row r="58" spans="1:53" ht="20.100000000000001" customHeight="1" x14ac:dyDescent="0.2">
      <c r="A58" s="59"/>
      <c r="B58" s="44"/>
      <c r="C58" s="19"/>
      <c r="D58" s="36"/>
      <c r="E58" s="39"/>
      <c r="F58" s="36"/>
      <c r="G58" s="34"/>
      <c r="H58" s="36"/>
      <c r="I58" s="34"/>
      <c r="J58" s="36"/>
      <c r="K58" s="34"/>
      <c r="L58" s="34"/>
      <c r="M58" s="39"/>
      <c r="N58" s="36"/>
      <c r="O58" s="34"/>
      <c r="P58" s="36"/>
      <c r="Q58" s="34"/>
      <c r="R58" s="34"/>
      <c r="S58" s="59"/>
      <c r="T58" s="44"/>
      <c r="U58" s="19"/>
      <c r="V58" s="36"/>
      <c r="W58" s="39"/>
      <c r="X58" s="36"/>
      <c r="Y58" s="34"/>
      <c r="Z58" s="36"/>
      <c r="AA58" s="34"/>
      <c r="AB58" s="36"/>
      <c r="AC58" s="34"/>
      <c r="AD58" s="34"/>
      <c r="AE58" s="39"/>
      <c r="AF58" s="36"/>
      <c r="AG58" s="34"/>
      <c r="AH58" s="36"/>
      <c r="AI58" s="34"/>
      <c r="AK58" s="59"/>
      <c r="AL58" s="44"/>
      <c r="AM58" s="19"/>
      <c r="AN58" s="36"/>
      <c r="AO58" s="39"/>
      <c r="AP58" s="36"/>
      <c r="AQ58" s="34"/>
      <c r="AR58" s="36"/>
      <c r="AS58" s="34"/>
      <c r="AT58" s="36"/>
      <c r="AU58" s="34"/>
      <c r="AV58" s="34"/>
      <c r="AW58" s="39"/>
      <c r="AX58" s="36"/>
      <c r="AY58" s="34"/>
      <c r="AZ58" s="36"/>
      <c r="BA58" s="34"/>
    </row>
    <row r="59" spans="1:53" ht="20.100000000000001" customHeight="1" x14ac:dyDescent="0.2">
      <c r="A59" s="59"/>
      <c r="B59" s="44"/>
      <c r="C59" s="19"/>
      <c r="D59" s="36"/>
      <c r="E59" s="37"/>
      <c r="F59" s="38"/>
      <c r="G59" s="42"/>
      <c r="H59" s="38"/>
      <c r="I59" s="42"/>
      <c r="J59" s="38"/>
      <c r="K59" s="42"/>
      <c r="L59" s="42"/>
      <c r="M59" s="37"/>
      <c r="N59" s="38"/>
      <c r="O59" s="42"/>
      <c r="P59" s="38"/>
      <c r="Q59" s="34"/>
      <c r="R59" s="34"/>
      <c r="S59" s="59"/>
      <c r="T59" s="44"/>
      <c r="U59" s="19"/>
      <c r="V59" s="36"/>
      <c r="W59" s="37"/>
      <c r="X59" s="38"/>
      <c r="Y59" s="42"/>
      <c r="Z59" s="38"/>
      <c r="AA59" s="42"/>
      <c r="AB59" s="38"/>
      <c r="AC59" s="42"/>
      <c r="AD59" s="42"/>
      <c r="AE59" s="37"/>
      <c r="AF59" s="38"/>
      <c r="AG59" s="42"/>
      <c r="AH59" s="38"/>
      <c r="AI59" s="34"/>
      <c r="AK59" s="59"/>
      <c r="AL59" s="44"/>
      <c r="AM59" s="19"/>
      <c r="AN59" s="36"/>
      <c r="AO59" s="37"/>
      <c r="AP59" s="38"/>
      <c r="AQ59" s="42"/>
      <c r="AR59" s="38"/>
      <c r="AS59" s="42"/>
      <c r="AT59" s="38"/>
      <c r="AU59" s="42"/>
      <c r="AV59" s="42"/>
      <c r="AW59" s="37"/>
      <c r="AX59" s="38"/>
      <c r="AY59" s="42"/>
      <c r="AZ59" s="38"/>
      <c r="BA59" s="34"/>
    </row>
    <row r="60" spans="1:53" ht="20.100000000000001" customHeight="1" x14ac:dyDescent="0.2">
      <c r="A60" s="59"/>
      <c r="B60" s="44"/>
      <c r="C60" s="19"/>
      <c r="D60" s="36"/>
      <c r="E60" s="39"/>
      <c r="F60" s="36"/>
      <c r="G60" s="34"/>
      <c r="H60" s="36"/>
      <c r="I60" s="34"/>
      <c r="J60" s="36"/>
      <c r="K60" s="34"/>
      <c r="L60" s="34"/>
      <c r="M60" s="39"/>
      <c r="N60" s="36"/>
      <c r="O60" s="34"/>
      <c r="P60" s="36"/>
      <c r="Q60" s="34"/>
      <c r="R60" s="34"/>
      <c r="S60" s="59"/>
      <c r="T60" s="44"/>
      <c r="U60" s="19"/>
      <c r="V60" s="36"/>
      <c r="W60" s="39"/>
      <c r="X60" s="36"/>
      <c r="Y60" s="34"/>
      <c r="Z60" s="36"/>
      <c r="AA60" s="34"/>
      <c r="AB60" s="36"/>
      <c r="AC60" s="34"/>
      <c r="AD60" s="34"/>
      <c r="AE60" s="39"/>
      <c r="AF60" s="36"/>
      <c r="AG60" s="34"/>
      <c r="AH60" s="36"/>
      <c r="AI60" s="34"/>
      <c r="AK60" s="59"/>
      <c r="AL60" s="44"/>
      <c r="AM60" s="19"/>
      <c r="AN60" s="36"/>
      <c r="AO60" s="39"/>
      <c r="AP60" s="36"/>
      <c r="AQ60" s="34"/>
      <c r="AR60" s="36"/>
      <c r="AS60" s="34"/>
      <c r="AT60" s="36"/>
      <c r="AU60" s="34"/>
      <c r="AV60" s="34"/>
      <c r="AW60" s="39"/>
      <c r="AX60" s="36"/>
      <c r="AY60" s="34"/>
      <c r="AZ60" s="36"/>
      <c r="BA60" s="34"/>
    </row>
    <row r="61" spans="1:53" ht="20.100000000000001" customHeight="1" x14ac:dyDescent="0.2">
      <c r="A61" s="59"/>
      <c r="B61" s="44"/>
      <c r="C61" s="19"/>
      <c r="D61" s="36"/>
      <c r="E61" s="37"/>
      <c r="F61" s="38"/>
      <c r="G61" s="42"/>
      <c r="H61" s="38"/>
      <c r="I61" s="42"/>
      <c r="J61" s="38"/>
      <c r="K61" s="42"/>
      <c r="L61" s="42"/>
      <c r="M61" s="37"/>
      <c r="N61" s="38"/>
      <c r="O61" s="42"/>
      <c r="P61" s="38"/>
      <c r="Q61" s="34"/>
      <c r="R61" s="34"/>
      <c r="S61" s="59"/>
      <c r="T61" s="44"/>
      <c r="U61" s="19"/>
      <c r="V61" s="36"/>
      <c r="W61" s="37"/>
      <c r="X61" s="38"/>
      <c r="Y61" s="42"/>
      <c r="Z61" s="38"/>
      <c r="AA61" s="42"/>
      <c r="AB61" s="38"/>
      <c r="AC61" s="42"/>
      <c r="AD61" s="42"/>
      <c r="AE61" s="37"/>
      <c r="AF61" s="38"/>
      <c r="AG61" s="42"/>
      <c r="AH61" s="38"/>
      <c r="AI61" s="34"/>
      <c r="AK61" s="59"/>
      <c r="AL61" s="44"/>
      <c r="AM61" s="19"/>
      <c r="AN61" s="36"/>
      <c r="AO61" s="37"/>
      <c r="AP61" s="38"/>
      <c r="AQ61" s="42"/>
      <c r="AR61" s="38"/>
      <c r="AS61" s="42"/>
      <c r="AT61" s="38"/>
      <c r="AU61" s="42"/>
      <c r="AV61" s="42"/>
      <c r="AW61" s="37"/>
      <c r="AX61" s="38"/>
      <c r="AY61" s="42"/>
      <c r="AZ61" s="38"/>
      <c r="BA61" s="34"/>
    </row>
    <row r="62" spans="1:53" ht="20.100000000000001" customHeight="1" x14ac:dyDescent="0.2">
      <c r="A62" s="59"/>
      <c r="B62" s="44"/>
      <c r="C62" s="19"/>
      <c r="D62" s="36"/>
      <c r="E62" s="37"/>
      <c r="F62" s="38"/>
      <c r="G62" s="42"/>
      <c r="H62" s="38"/>
      <c r="I62" s="42"/>
      <c r="J62" s="38"/>
      <c r="K62" s="42"/>
      <c r="L62" s="42"/>
      <c r="M62" s="37"/>
      <c r="N62" s="38"/>
      <c r="O62" s="42"/>
      <c r="P62" s="38"/>
      <c r="Q62" s="34"/>
      <c r="R62" s="34"/>
      <c r="S62" s="59"/>
      <c r="T62" s="44"/>
      <c r="U62" s="19"/>
      <c r="V62" s="36"/>
      <c r="W62" s="37"/>
      <c r="X62" s="38"/>
      <c r="Y62" s="42"/>
      <c r="Z62" s="38"/>
      <c r="AA62" s="42"/>
      <c r="AB62" s="38"/>
      <c r="AC62" s="42"/>
      <c r="AD62" s="42"/>
      <c r="AE62" s="37"/>
      <c r="AF62" s="38"/>
      <c r="AG62" s="42"/>
      <c r="AH62" s="38"/>
      <c r="AI62" s="34"/>
      <c r="AK62" s="59"/>
      <c r="AL62" s="44"/>
      <c r="AM62" s="19"/>
      <c r="AN62" s="36"/>
      <c r="AO62" s="37"/>
      <c r="AP62" s="38"/>
      <c r="AQ62" s="42"/>
      <c r="AR62" s="38"/>
      <c r="AS62" s="42"/>
      <c r="AT62" s="38"/>
      <c r="AU62" s="42"/>
      <c r="AV62" s="42"/>
      <c r="AW62" s="37"/>
      <c r="AX62" s="38"/>
      <c r="AY62" s="42"/>
      <c r="AZ62" s="38"/>
      <c r="BA62" s="34"/>
    </row>
    <row r="63" spans="1:53" ht="20.100000000000001" customHeight="1" x14ac:dyDescent="0.2">
      <c r="A63" s="59"/>
      <c r="B63" s="44"/>
      <c r="C63" s="19"/>
      <c r="D63" s="36"/>
      <c r="E63" s="39"/>
      <c r="F63" s="36"/>
      <c r="G63" s="34"/>
      <c r="H63" s="36"/>
      <c r="I63" s="34"/>
      <c r="J63" s="36"/>
      <c r="K63" s="34"/>
      <c r="L63" s="34"/>
      <c r="M63" s="39"/>
      <c r="N63" s="36"/>
      <c r="O63" s="34"/>
      <c r="P63" s="36"/>
      <c r="Q63" s="34"/>
      <c r="R63" s="34"/>
      <c r="S63" s="59"/>
      <c r="T63" s="44"/>
      <c r="U63" s="19"/>
      <c r="V63" s="36"/>
      <c r="W63" s="39"/>
      <c r="X63" s="36"/>
      <c r="Y63" s="34"/>
      <c r="Z63" s="36"/>
      <c r="AA63" s="34"/>
      <c r="AB63" s="36"/>
      <c r="AC63" s="34"/>
      <c r="AD63" s="34"/>
      <c r="AE63" s="39"/>
      <c r="AF63" s="36"/>
      <c r="AG63" s="34"/>
      <c r="AH63" s="36"/>
      <c r="AI63" s="34"/>
      <c r="AK63" s="59"/>
      <c r="AL63" s="44"/>
      <c r="AM63" s="19"/>
      <c r="AN63" s="36"/>
      <c r="AO63" s="39"/>
      <c r="AP63" s="36"/>
      <c r="AQ63" s="34"/>
      <c r="AR63" s="36"/>
      <c r="AS63" s="34"/>
      <c r="AT63" s="36"/>
      <c r="AU63" s="34"/>
      <c r="AV63" s="34"/>
      <c r="AW63" s="39"/>
      <c r="AX63" s="36"/>
      <c r="AY63" s="34"/>
      <c r="AZ63" s="36"/>
      <c r="BA63" s="34"/>
    </row>
    <row r="64" spans="1:53" ht="20.100000000000001" customHeight="1" x14ac:dyDescent="0.2">
      <c r="A64" s="59"/>
      <c r="B64" s="44"/>
      <c r="C64" s="19"/>
      <c r="D64" s="36"/>
      <c r="E64" s="37"/>
      <c r="F64" s="38"/>
      <c r="G64" s="42"/>
      <c r="H64" s="38"/>
      <c r="I64" s="42"/>
      <c r="J64" s="38"/>
      <c r="K64" s="42"/>
      <c r="L64" s="42"/>
      <c r="M64" s="37"/>
      <c r="N64" s="38"/>
      <c r="O64" s="42"/>
      <c r="P64" s="38"/>
      <c r="Q64" s="34"/>
      <c r="R64" s="34"/>
      <c r="S64" s="59"/>
      <c r="T64" s="44"/>
      <c r="U64" s="19"/>
      <c r="V64" s="36"/>
      <c r="W64" s="37"/>
      <c r="X64" s="38"/>
      <c r="Y64" s="42"/>
      <c r="Z64" s="38"/>
      <c r="AA64" s="42"/>
      <c r="AB64" s="38"/>
      <c r="AC64" s="42"/>
      <c r="AD64" s="42"/>
      <c r="AE64" s="37"/>
      <c r="AF64" s="38"/>
      <c r="AG64" s="42"/>
      <c r="AH64" s="38"/>
      <c r="AI64" s="34"/>
      <c r="AK64" s="59"/>
      <c r="AL64" s="44"/>
      <c r="AM64" s="19"/>
      <c r="AN64" s="36"/>
      <c r="AO64" s="37"/>
      <c r="AP64" s="38"/>
      <c r="AQ64" s="42"/>
      <c r="AR64" s="38"/>
      <c r="AS64" s="42"/>
      <c r="AT64" s="38"/>
      <c r="AU64" s="42"/>
      <c r="AV64" s="42"/>
      <c r="AW64" s="37"/>
      <c r="AX64" s="38"/>
      <c r="AY64" s="42"/>
      <c r="AZ64" s="38"/>
      <c r="BA64" s="34"/>
    </row>
    <row r="65" spans="1:55" ht="20.100000000000001" customHeight="1" x14ac:dyDescent="0.2">
      <c r="A65" s="59"/>
      <c r="B65" s="44"/>
      <c r="C65" s="19"/>
      <c r="D65" s="36"/>
      <c r="E65" s="37"/>
      <c r="F65" s="38"/>
      <c r="G65" s="42"/>
      <c r="H65" s="38"/>
      <c r="I65" s="42"/>
      <c r="J65" s="38"/>
      <c r="K65" s="42"/>
      <c r="L65" s="42"/>
      <c r="M65" s="37"/>
      <c r="N65" s="38"/>
      <c r="O65" s="42"/>
      <c r="P65" s="38"/>
      <c r="Q65" s="34"/>
      <c r="R65" s="34"/>
      <c r="S65" s="59"/>
      <c r="T65" s="44"/>
      <c r="U65" s="19"/>
      <c r="V65" s="36"/>
      <c r="W65" s="37"/>
      <c r="X65" s="38"/>
      <c r="Y65" s="42"/>
      <c r="Z65" s="38"/>
      <c r="AA65" s="42"/>
      <c r="AB65" s="38"/>
      <c r="AC65" s="42"/>
      <c r="AD65" s="42"/>
      <c r="AE65" s="37"/>
      <c r="AF65" s="38"/>
      <c r="AG65" s="42"/>
      <c r="AH65" s="38"/>
      <c r="AI65" s="34"/>
      <c r="AK65" s="59"/>
      <c r="AL65" s="44"/>
      <c r="AM65" s="19"/>
      <c r="AN65" s="36"/>
      <c r="AO65" s="37"/>
      <c r="AP65" s="38"/>
      <c r="AQ65" s="42"/>
      <c r="AR65" s="38"/>
      <c r="AS65" s="42"/>
      <c r="AT65" s="38"/>
      <c r="AU65" s="42"/>
      <c r="AV65" s="42"/>
      <c r="AW65" s="37"/>
      <c r="AX65" s="38"/>
      <c r="AY65" s="42"/>
      <c r="AZ65" s="38"/>
      <c r="BA65" s="34"/>
    </row>
    <row r="66" spans="1:55" ht="20.100000000000001" customHeight="1" x14ac:dyDescent="0.2">
      <c r="A66" s="59"/>
      <c r="B66" s="44"/>
      <c r="C66" s="19"/>
      <c r="D66" s="36"/>
      <c r="E66" s="39"/>
      <c r="F66" s="36"/>
      <c r="G66" s="34"/>
      <c r="H66" s="36"/>
      <c r="I66" s="34"/>
      <c r="J66" s="36"/>
      <c r="K66" s="34"/>
      <c r="L66" s="34"/>
      <c r="M66" s="39"/>
      <c r="N66" s="36"/>
      <c r="O66" s="34"/>
      <c r="P66" s="36"/>
      <c r="Q66" s="34"/>
      <c r="R66" s="34"/>
      <c r="S66" s="59"/>
      <c r="T66" s="44"/>
      <c r="U66" s="19"/>
      <c r="V66" s="36"/>
      <c r="W66" s="39"/>
      <c r="X66" s="36"/>
      <c r="Y66" s="34"/>
      <c r="Z66" s="36"/>
      <c r="AA66" s="34"/>
      <c r="AB66" s="36"/>
      <c r="AC66" s="34"/>
      <c r="AD66" s="34"/>
      <c r="AE66" s="39"/>
      <c r="AF66" s="36"/>
      <c r="AG66" s="34"/>
      <c r="AH66" s="36"/>
      <c r="AI66" s="34"/>
      <c r="AK66" s="59"/>
      <c r="AL66" s="44"/>
      <c r="AM66" s="19"/>
      <c r="AN66" s="36"/>
      <c r="AO66" s="39"/>
      <c r="AP66" s="36"/>
      <c r="AQ66" s="34"/>
      <c r="AR66" s="36"/>
      <c r="AS66" s="34"/>
      <c r="AT66" s="36"/>
      <c r="AU66" s="34"/>
      <c r="AV66" s="34"/>
      <c r="AW66" s="39"/>
      <c r="AX66" s="36"/>
      <c r="AY66" s="34"/>
      <c r="AZ66" s="36"/>
      <c r="BA66" s="34"/>
    </row>
    <row r="67" spans="1:55" ht="20.100000000000001" customHeight="1" x14ac:dyDescent="0.2">
      <c r="A67" s="59"/>
      <c r="B67" s="44"/>
      <c r="C67" s="19"/>
      <c r="D67" s="36"/>
      <c r="E67" s="37"/>
      <c r="F67" s="38"/>
      <c r="G67" s="42"/>
      <c r="H67" s="38"/>
      <c r="I67" s="42"/>
      <c r="J67" s="38"/>
      <c r="K67" s="42"/>
      <c r="L67" s="42"/>
      <c r="M67" s="37"/>
      <c r="N67" s="38"/>
      <c r="O67" s="42"/>
      <c r="P67" s="38"/>
      <c r="Q67" s="34"/>
      <c r="R67" s="34"/>
      <c r="S67" s="59"/>
      <c r="T67" s="44"/>
      <c r="U67" s="19"/>
      <c r="V67" s="36"/>
      <c r="W67" s="37"/>
      <c r="X67" s="38"/>
      <c r="Y67" s="42"/>
      <c r="Z67" s="38"/>
      <c r="AA67" s="42"/>
      <c r="AB67" s="38"/>
      <c r="AC67" s="42"/>
      <c r="AD67" s="42"/>
      <c r="AE67" s="37"/>
      <c r="AF67" s="38"/>
      <c r="AG67" s="42"/>
      <c r="AH67" s="38"/>
      <c r="AI67" s="34"/>
      <c r="AK67" s="59"/>
      <c r="AL67" s="44"/>
      <c r="AM67" s="19"/>
      <c r="AN67" s="36"/>
      <c r="AO67" s="37"/>
      <c r="AP67" s="38"/>
      <c r="AQ67" s="42"/>
      <c r="AR67" s="38"/>
      <c r="AS67" s="42"/>
      <c r="AT67" s="38"/>
      <c r="AU67" s="42"/>
      <c r="AV67" s="42"/>
      <c r="AW67" s="37"/>
      <c r="AX67" s="38"/>
      <c r="AY67" s="42"/>
      <c r="AZ67" s="38"/>
      <c r="BA67" s="34"/>
    </row>
    <row r="68" spans="1:55" ht="20.100000000000001" customHeight="1" x14ac:dyDescent="0.2">
      <c r="A68" s="59"/>
      <c r="B68" s="44"/>
      <c r="C68" s="19"/>
      <c r="D68" s="36"/>
      <c r="E68" s="39"/>
      <c r="F68" s="36"/>
      <c r="G68" s="34"/>
      <c r="H68" s="36"/>
      <c r="I68" s="34"/>
      <c r="J68" s="36"/>
      <c r="K68" s="34"/>
      <c r="L68" s="34"/>
      <c r="M68" s="39"/>
      <c r="N68" s="36"/>
      <c r="O68" s="34"/>
      <c r="P68" s="36"/>
      <c r="Q68" s="34"/>
      <c r="R68" s="34"/>
      <c r="S68" s="59"/>
      <c r="T68" s="44"/>
      <c r="U68" s="19"/>
      <c r="V68" s="36"/>
      <c r="W68" s="39"/>
      <c r="X68" s="36"/>
      <c r="Y68" s="34"/>
      <c r="Z68" s="36"/>
      <c r="AA68" s="34"/>
      <c r="AB68" s="36"/>
      <c r="AC68" s="34"/>
      <c r="AD68" s="34"/>
      <c r="AE68" s="39"/>
      <c r="AF68" s="36"/>
      <c r="AG68" s="34"/>
      <c r="AH68" s="36"/>
      <c r="AI68" s="34"/>
      <c r="AK68" s="59"/>
      <c r="AL68" s="44"/>
      <c r="AM68" s="19"/>
      <c r="AN68" s="36"/>
      <c r="AO68" s="39"/>
      <c r="AP68" s="36"/>
      <c r="AQ68" s="34"/>
      <c r="AR68" s="36"/>
      <c r="AS68" s="34"/>
      <c r="AT68" s="36"/>
      <c r="AU68" s="34"/>
      <c r="AV68" s="34"/>
      <c r="AW68" s="39"/>
      <c r="AX68" s="36"/>
      <c r="AY68" s="34"/>
      <c r="AZ68" s="36"/>
      <c r="BA68" s="34"/>
    </row>
    <row r="69" spans="1:55" ht="20.100000000000001" customHeight="1" x14ac:dyDescent="0.2">
      <c r="A69" s="59"/>
      <c r="B69" s="44"/>
      <c r="C69" s="19"/>
      <c r="D69" s="36"/>
      <c r="E69" s="37"/>
      <c r="F69" s="38"/>
      <c r="G69" s="42"/>
      <c r="H69" s="38"/>
      <c r="I69" s="42"/>
      <c r="J69" s="38"/>
      <c r="K69" s="42"/>
      <c r="L69" s="42"/>
      <c r="M69" s="37"/>
      <c r="N69" s="38"/>
      <c r="O69" s="42"/>
      <c r="P69" s="38"/>
      <c r="Q69" s="34"/>
      <c r="R69" s="34"/>
      <c r="S69" s="59"/>
      <c r="T69" s="44"/>
      <c r="U69" s="19"/>
      <c r="V69" s="36"/>
      <c r="W69" s="37"/>
      <c r="X69" s="38"/>
      <c r="Y69" s="42"/>
      <c r="Z69" s="38"/>
      <c r="AA69" s="42"/>
      <c r="AB69" s="38"/>
      <c r="AC69" s="42"/>
      <c r="AD69" s="42"/>
      <c r="AE69" s="37"/>
      <c r="AF69" s="38"/>
      <c r="AG69" s="42"/>
      <c r="AH69" s="38"/>
      <c r="AI69" s="34"/>
      <c r="AK69" s="59"/>
      <c r="AL69" s="44"/>
      <c r="AM69" s="19"/>
      <c r="AN69" s="36"/>
      <c r="AO69" s="37"/>
      <c r="AP69" s="38"/>
      <c r="AQ69" s="42"/>
      <c r="AR69" s="38"/>
      <c r="AS69" s="42"/>
      <c r="AT69" s="38"/>
      <c r="AU69" s="42"/>
      <c r="AV69" s="42"/>
      <c r="AW69" s="37"/>
      <c r="AX69" s="38"/>
      <c r="AY69" s="42"/>
      <c r="AZ69" s="38"/>
      <c r="BA69" s="34"/>
    </row>
    <row r="70" spans="1:55" ht="20.100000000000001" customHeight="1" x14ac:dyDescent="0.2">
      <c r="A70" s="59"/>
      <c r="B70" s="44"/>
      <c r="C70" s="19"/>
      <c r="D70" s="36"/>
      <c r="E70" s="43"/>
      <c r="F70" s="36"/>
      <c r="G70" s="34"/>
      <c r="H70" s="36"/>
      <c r="I70" s="34"/>
      <c r="J70" s="36"/>
      <c r="K70" s="34"/>
      <c r="L70" s="34"/>
      <c r="M70" s="39"/>
      <c r="N70" s="36"/>
      <c r="O70" s="34"/>
      <c r="P70" s="36"/>
      <c r="Q70" s="34"/>
      <c r="R70" s="34"/>
      <c r="S70" s="59"/>
      <c r="T70" s="44"/>
      <c r="U70" s="19"/>
      <c r="V70" s="36"/>
      <c r="W70" s="43"/>
      <c r="X70" s="36"/>
      <c r="Y70" s="34"/>
      <c r="Z70" s="36"/>
      <c r="AA70" s="34"/>
      <c r="AB70" s="36"/>
      <c r="AC70" s="34"/>
      <c r="AD70" s="34"/>
      <c r="AE70" s="39"/>
      <c r="AF70" s="36"/>
      <c r="AG70" s="34"/>
      <c r="AH70" s="36"/>
      <c r="AI70" s="34"/>
      <c r="AK70" s="59"/>
      <c r="AL70" s="44"/>
      <c r="AM70" s="19"/>
      <c r="AN70" s="36"/>
      <c r="AO70" s="43"/>
      <c r="AP70" s="36"/>
      <c r="AQ70" s="34"/>
      <c r="AR70" s="36"/>
      <c r="AS70" s="34"/>
      <c r="AT70" s="36"/>
      <c r="AU70" s="34"/>
      <c r="AV70" s="34"/>
      <c r="AW70" s="39"/>
      <c r="AX70" s="36"/>
      <c r="AY70" s="34"/>
      <c r="AZ70" s="36"/>
      <c r="BA70" s="34"/>
    </row>
    <row r="71" spans="1:55" ht="20.100000000000001" customHeight="1" x14ac:dyDescent="0.2">
      <c r="A71" s="59"/>
      <c r="B71" s="44"/>
      <c r="C71" s="19"/>
      <c r="D71" s="36"/>
      <c r="E71" s="39"/>
      <c r="F71" s="38"/>
      <c r="G71" s="42"/>
      <c r="H71" s="38"/>
      <c r="I71" s="42"/>
      <c r="J71" s="38"/>
      <c r="K71" s="42"/>
      <c r="L71" s="42"/>
      <c r="M71" s="37"/>
      <c r="N71" s="38"/>
      <c r="O71" s="42"/>
      <c r="P71" s="38"/>
      <c r="Q71" s="34"/>
      <c r="R71" s="34"/>
      <c r="S71" s="59"/>
      <c r="T71" s="44"/>
      <c r="U71" s="19"/>
      <c r="V71" s="36"/>
      <c r="W71" s="39"/>
      <c r="X71" s="38"/>
      <c r="Y71" s="42"/>
      <c r="Z71" s="38"/>
      <c r="AA71" s="42"/>
      <c r="AB71" s="38"/>
      <c r="AC71" s="42"/>
      <c r="AD71" s="42"/>
      <c r="AE71" s="37"/>
      <c r="AF71" s="38"/>
      <c r="AG71" s="42"/>
      <c r="AH71" s="38"/>
      <c r="AI71" s="34"/>
      <c r="AK71" s="59"/>
      <c r="AL71" s="44"/>
      <c r="AM71" s="19"/>
      <c r="AN71" s="36"/>
      <c r="AO71" s="39"/>
      <c r="AP71" s="38"/>
      <c r="AQ71" s="42"/>
      <c r="AR71" s="38"/>
      <c r="AS71" s="42"/>
      <c r="AT71" s="38"/>
      <c r="AU71" s="42"/>
      <c r="AV71" s="42"/>
      <c r="AW71" s="37"/>
      <c r="AX71" s="38"/>
      <c r="AY71" s="42"/>
      <c r="AZ71" s="38"/>
      <c r="BA71" s="34"/>
    </row>
    <row r="72" spans="1:55" ht="20.100000000000001" customHeight="1" x14ac:dyDescent="0.2">
      <c r="A72" s="59"/>
      <c r="B72" s="44"/>
      <c r="C72" s="19"/>
      <c r="D72" s="36"/>
      <c r="E72" s="41"/>
      <c r="F72" s="36"/>
      <c r="G72" s="34"/>
      <c r="H72" s="36"/>
      <c r="I72" s="34"/>
      <c r="J72" s="36"/>
      <c r="K72" s="34"/>
      <c r="L72" s="34"/>
      <c r="M72" s="39"/>
      <c r="N72" s="36"/>
      <c r="O72" s="34"/>
      <c r="P72" s="36"/>
      <c r="Q72" s="34"/>
      <c r="R72" s="34"/>
      <c r="S72" s="59"/>
      <c r="T72" s="44"/>
      <c r="U72" s="19"/>
      <c r="V72" s="36"/>
      <c r="W72" s="41"/>
      <c r="X72" s="36"/>
      <c r="Y72" s="34"/>
      <c r="Z72" s="36"/>
      <c r="AA72" s="34"/>
      <c r="AB72" s="36"/>
      <c r="AC72" s="34"/>
      <c r="AD72" s="34"/>
      <c r="AE72" s="39"/>
      <c r="AF72" s="36"/>
      <c r="AG72" s="34"/>
      <c r="AH72" s="36"/>
      <c r="AI72" s="34"/>
      <c r="AK72" s="59"/>
      <c r="AL72" s="44"/>
      <c r="AM72" s="19"/>
      <c r="AN72" s="36"/>
      <c r="AO72" s="41"/>
      <c r="AP72" s="36"/>
      <c r="AQ72" s="34"/>
      <c r="AR72" s="36"/>
      <c r="AS72" s="34"/>
      <c r="AT72" s="36"/>
      <c r="AU72" s="34"/>
      <c r="AV72" s="34"/>
      <c r="AW72" s="39"/>
      <c r="AX72" s="36"/>
      <c r="AY72" s="34"/>
      <c r="AZ72" s="36"/>
      <c r="BA72" s="34"/>
    </row>
    <row r="73" spans="1:55" ht="20.100000000000001" customHeight="1" x14ac:dyDescent="0.2">
      <c r="A73" s="59"/>
      <c r="B73" s="44"/>
      <c r="C73" s="19"/>
      <c r="D73" s="36"/>
      <c r="E73" s="37"/>
      <c r="F73" s="38"/>
      <c r="G73" s="42"/>
      <c r="H73" s="38"/>
      <c r="I73" s="42"/>
      <c r="J73" s="38"/>
      <c r="K73" s="42"/>
      <c r="L73" s="42"/>
      <c r="M73" s="37"/>
      <c r="N73" s="38"/>
      <c r="O73" s="42"/>
      <c r="P73" s="38"/>
      <c r="Q73" s="34"/>
      <c r="R73" s="34"/>
      <c r="S73" s="59"/>
      <c r="T73" s="44"/>
      <c r="U73" s="19"/>
      <c r="V73" s="36"/>
      <c r="W73" s="37"/>
      <c r="X73" s="38"/>
      <c r="Y73" s="42"/>
      <c r="Z73" s="38"/>
      <c r="AA73" s="42"/>
      <c r="AB73" s="38"/>
      <c r="AC73" s="42"/>
      <c r="AD73" s="42"/>
      <c r="AE73" s="37"/>
      <c r="AF73" s="38"/>
      <c r="AG73" s="42"/>
      <c r="AH73" s="38"/>
      <c r="AI73" s="34"/>
      <c r="AK73" s="59"/>
      <c r="AL73" s="44"/>
      <c r="AM73" s="19"/>
      <c r="AN73" s="36"/>
      <c r="AO73" s="37"/>
      <c r="AP73" s="38"/>
      <c r="AQ73" s="42"/>
      <c r="AR73" s="38"/>
      <c r="AS73" s="42"/>
      <c r="AT73" s="38"/>
      <c r="AU73" s="42"/>
      <c r="AV73" s="42"/>
      <c r="AW73" s="37"/>
      <c r="AX73" s="38"/>
      <c r="AY73" s="42"/>
      <c r="AZ73" s="38"/>
      <c r="BA73" s="34"/>
    </row>
    <row r="74" spans="1:55" ht="12" customHeight="1" x14ac:dyDescent="0.2">
      <c r="A74" s="19"/>
      <c r="B74" s="19"/>
      <c r="C74" s="1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9"/>
      <c r="T74" s="19"/>
      <c r="U74" s="19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19"/>
      <c r="AK74" s="19"/>
      <c r="AL74" s="19"/>
      <c r="AM74" s="19"/>
      <c r="AN74" s="19"/>
      <c r="AO74" s="34"/>
      <c r="AP74" s="34"/>
      <c r="AQ74" s="34"/>
      <c r="AR74" s="34"/>
      <c r="AS74" s="45"/>
      <c r="AT74" s="46"/>
      <c r="AU74" s="46"/>
      <c r="AV74" s="46"/>
      <c r="AW74" s="46"/>
      <c r="AX74" s="46"/>
      <c r="AY74" s="46"/>
      <c r="AZ74" s="46"/>
      <c r="BA74" s="46"/>
      <c r="BB74" s="25"/>
      <c r="BC74" s="25"/>
    </row>
    <row r="75" spans="1:55" ht="3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1:55" ht="7.5" customHeight="1" x14ac:dyDescent="0.2"/>
    <row r="77" spans="1:55" ht="12.75" customHeight="1" x14ac:dyDescent="0.2"/>
    <row r="78" spans="1:55" ht="12.75" customHeight="1" x14ac:dyDescent="0.2"/>
    <row r="79" spans="1:55" s="27" customFormat="1" ht="12.75" customHeight="1" x14ac:dyDescent="0.2"/>
    <row r="80" spans="1:55" s="27" customFormat="1" ht="12.75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spans="1:1" ht="20.100000000000001" customHeight="1" x14ac:dyDescent="0.2"/>
    <row r="98" spans="1:1" ht="20.100000000000001" customHeight="1" x14ac:dyDescent="0.2"/>
    <row r="99" spans="1:1" ht="20.100000000000001" customHeight="1" x14ac:dyDescent="0.2"/>
    <row r="100" spans="1:1" ht="20.100000000000001" customHeight="1" x14ac:dyDescent="0.2"/>
    <row r="101" spans="1:1" ht="20.100000000000001" customHeight="1" x14ac:dyDescent="0.2"/>
    <row r="102" spans="1:1" ht="20.100000000000001" customHeight="1" x14ac:dyDescent="0.2"/>
    <row r="103" spans="1:1" ht="20.100000000000001" customHeight="1" x14ac:dyDescent="0.2"/>
    <row r="104" spans="1:1" ht="20.100000000000001" customHeight="1" x14ac:dyDescent="0.2"/>
    <row r="105" spans="1:1" ht="20.100000000000001" customHeight="1" x14ac:dyDescent="0.2"/>
    <row r="106" spans="1:1" ht="20.100000000000001" customHeight="1" x14ac:dyDescent="0.2"/>
    <row r="107" spans="1:1" ht="20.100000000000001" customHeight="1" x14ac:dyDescent="0.2"/>
    <row r="108" spans="1:1" ht="20.100000000000001" customHeight="1" x14ac:dyDescent="0.2"/>
    <row r="109" spans="1:1" ht="20.100000000000001" customHeight="1" x14ac:dyDescent="0.2"/>
    <row r="110" spans="1:1" ht="9" customHeight="1" x14ac:dyDescent="0.2">
      <c r="A110" s="25"/>
    </row>
    <row r="111" spans="1:1" ht="6" customHeight="1" x14ac:dyDescent="0.2"/>
    <row r="112" spans="1:1" ht="8.25" customHeight="1" x14ac:dyDescent="0.2"/>
    <row r="113" ht="12.75" customHeight="1" x14ac:dyDescent="0.2"/>
    <row r="114" ht="12.75" customHeight="1" x14ac:dyDescent="0.2"/>
    <row r="115" s="27" customFormat="1" ht="12.75" customHeight="1" x14ac:dyDescent="0.2"/>
    <row r="116" s="27" customFormat="1" ht="12.75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spans="1:1" ht="20.100000000000001" customHeight="1" x14ac:dyDescent="0.2"/>
    <row r="146" spans="1:1" ht="7.5" customHeight="1" x14ac:dyDescent="0.2">
      <c r="A146" s="25"/>
    </row>
    <row r="147" spans="1:1" ht="7.5" customHeight="1" x14ac:dyDescent="0.2"/>
    <row r="148" spans="1:1" ht="8.25" customHeight="1" x14ac:dyDescent="0.2"/>
    <row r="149" spans="1:1" ht="12.75" customHeight="1" x14ac:dyDescent="0.2"/>
    <row r="150" spans="1:1" ht="12.75" customHeight="1" x14ac:dyDescent="0.2"/>
    <row r="151" spans="1:1" s="27" customFormat="1" ht="12.75" customHeight="1" x14ac:dyDescent="0.2"/>
    <row r="152" spans="1:1" s="27" customFormat="1" ht="12.75" customHeight="1" x14ac:dyDescent="0.2"/>
    <row r="157" spans="1:1" ht="20.100000000000001" customHeight="1" x14ac:dyDescent="0.2"/>
    <row r="158" spans="1:1" ht="20.100000000000001" customHeight="1" x14ac:dyDescent="0.2"/>
    <row r="159" spans="1:1" ht="20.100000000000001" customHeight="1" x14ac:dyDescent="0.2"/>
    <row r="160" spans="1:1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8.25" customHeight="1" x14ac:dyDescent="0.2">
      <c r="A182" s="25"/>
    </row>
    <row r="183" spans="1:1" ht="6.75" customHeight="1" x14ac:dyDescent="0.2"/>
    <row r="184" spans="1:1" ht="8.25" customHeight="1" x14ac:dyDescent="0.2"/>
    <row r="185" spans="1:1" ht="12.75" customHeight="1" x14ac:dyDescent="0.2"/>
    <row r="186" spans="1:1" ht="12.75" customHeight="1" x14ac:dyDescent="0.2"/>
    <row r="187" spans="1:1" s="27" customFormat="1" ht="12.75" customHeight="1" x14ac:dyDescent="0.2"/>
    <row r="188" spans="1:1" s="27" customFormat="1" ht="12.75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spans="1:1" ht="20.100000000000001" customHeight="1" x14ac:dyDescent="0.2"/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9" customHeight="1" x14ac:dyDescent="0.2">
      <c r="A218" s="25"/>
    </row>
    <row r="219" spans="1:1" ht="6" customHeight="1" x14ac:dyDescent="0.2"/>
    <row r="220" spans="1:1" ht="8.25" customHeight="1" x14ac:dyDescent="0.2"/>
    <row r="221" spans="1:1" ht="12.75" customHeight="1" x14ac:dyDescent="0.2"/>
    <row r="222" spans="1:1" ht="12.75" customHeight="1" x14ac:dyDescent="0.2"/>
    <row r="223" spans="1:1" s="27" customFormat="1" ht="12.75" customHeight="1" x14ac:dyDescent="0.2"/>
    <row r="224" spans="1:1" s="27" customFormat="1" ht="12.75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spans="1:1" ht="20.100000000000001" customHeight="1" x14ac:dyDescent="0.2"/>
    <row r="242" spans="1:1" ht="20.100000000000001" customHeight="1" x14ac:dyDescent="0.2"/>
    <row r="243" spans="1:1" ht="20.100000000000001" customHeight="1" x14ac:dyDescent="0.2"/>
    <row r="244" spans="1:1" ht="20.100000000000001" customHeight="1" x14ac:dyDescent="0.2"/>
    <row r="245" spans="1:1" ht="20.100000000000001" customHeight="1" x14ac:dyDescent="0.2"/>
    <row r="246" spans="1:1" ht="20.100000000000001" customHeight="1" x14ac:dyDescent="0.2"/>
    <row r="247" spans="1:1" ht="20.100000000000001" customHeight="1" x14ac:dyDescent="0.2"/>
    <row r="248" spans="1:1" ht="20.100000000000001" customHeight="1" x14ac:dyDescent="0.2"/>
    <row r="249" spans="1:1" ht="20.100000000000001" customHeight="1" x14ac:dyDescent="0.2"/>
    <row r="250" spans="1:1" ht="20.100000000000001" customHeight="1" x14ac:dyDescent="0.2"/>
    <row r="251" spans="1:1" ht="20.100000000000001" customHeight="1" x14ac:dyDescent="0.2"/>
    <row r="252" spans="1:1" ht="20.100000000000001" customHeight="1" x14ac:dyDescent="0.2"/>
    <row r="253" spans="1:1" ht="20.100000000000001" customHeight="1" x14ac:dyDescent="0.2"/>
    <row r="254" spans="1:1" ht="8.25" customHeight="1" x14ac:dyDescent="0.2">
      <c r="A254" s="25"/>
    </row>
    <row r="255" spans="1:1" ht="6.75" customHeight="1" x14ac:dyDescent="0.2"/>
    <row r="256" spans="1:1" ht="8.25" customHeight="1" x14ac:dyDescent="0.2"/>
    <row r="257" ht="12.75" customHeight="1" x14ac:dyDescent="0.2"/>
    <row r="258" ht="12.75" customHeight="1" x14ac:dyDescent="0.2"/>
    <row r="259" s="27" customFormat="1" ht="12.75" customHeight="1" x14ac:dyDescent="0.2"/>
    <row r="260" s="27" customFormat="1" ht="12.75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1:1" ht="20.100000000000001" customHeight="1" x14ac:dyDescent="0.2"/>
    <row r="290" spans="1:1" ht="8.25" customHeight="1" x14ac:dyDescent="0.2">
      <c r="A290" s="25"/>
    </row>
    <row r="291" spans="1:1" ht="6.75" customHeight="1" x14ac:dyDescent="0.2"/>
    <row r="292" spans="1:1" ht="8.25" customHeight="1" x14ac:dyDescent="0.2"/>
    <row r="293" spans="1:1" ht="12.75" customHeight="1" x14ac:dyDescent="0.2"/>
    <row r="294" spans="1:1" ht="12.75" customHeight="1" x14ac:dyDescent="0.2"/>
    <row r="295" spans="1:1" s="27" customFormat="1" ht="12.75" customHeight="1" x14ac:dyDescent="0.2"/>
    <row r="296" spans="1:1" s="27" customFormat="1" ht="12.75" customHeight="1" x14ac:dyDescent="0.2"/>
    <row r="301" spans="1:1" ht="20.100000000000001" customHeight="1" x14ac:dyDescent="0.2"/>
    <row r="302" spans="1:1" ht="20.100000000000001" customHeight="1" x14ac:dyDescent="0.2"/>
    <row r="303" spans="1:1" ht="20.100000000000001" customHeight="1" x14ac:dyDescent="0.2"/>
    <row r="304" spans="1:1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1:1" ht="20.100000000000001" customHeight="1" x14ac:dyDescent="0.2"/>
    <row r="322" spans="1:1" ht="20.100000000000001" customHeight="1" x14ac:dyDescent="0.2"/>
    <row r="323" spans="1:1" ht="20.100000000000001" customHeight="1" x14ac:dyDescent="0.2"/>
    <row r="324" spans="1:1" ht="20.100000000000001" customHeight="1" x14ac:dyDescent="0.2"/>
    <row r="325" spans="1:1" ht="20.100000000000001" customHeight="1" x14ac:dyDescent="0.2"/>
    <row r="326" spans="1:1" ht="7.5" customHeight="1" x14ac:dyDescent="0.2">
      <c r="A326" s="25"/>
    </row>
    <row r="327" spans="1:1" ht="7.5" customHeight="1" x14ac:dyDescent="0.2"/>
    <row r="328" spans="1:1" ht="8.25" customHeight="1" x14ac:dyDescent="0.2"/>
    <row r="329" spans="1:1" ht="12.75" customHeight="1" x14ac:dyDescent="0.2"/>
    <row r="330" spans="1:1" ht="12.75" customHeight="1" x14ac:dyDescent="0.2"/>
    <row r="331" spans="1:1" s="27" customFormat="1" ht="12.75" customHeight="1" x14ac:dyDescent="0.2"/>
    <row r="332" spans="1:1" s="27" customFormat="1" ht="12.7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</sheetData>
  <sheetProtection algorithmName="SHA-512" hashValue="TPaV9OJsNOSQSMvI7s30baAV86jLL6NaJCXJMhLGxVW7+a9K+Op2HURMFY3Fwpi3Gs7+FSbgTj4gTnExmNMSaw==" saltValue="qgCvDZLtSr6msqbyB5mGUA==" spinCount="100000" sheet="1" objects="1" scenarios="1"/>
  <mergeCells count="163">
    <mergeCell ref="AN5:AW5"/>
    <mergeCell ref="AN6:AW6"/>
    <mergeCell ref="AN7:AU7"/>
    <mergeCell ref="AN8:AU8"/>
    <mergeCell ref="AV8:AX8"/>
    <mergeCell ref="D41:M41"/>
    <mergeCell ref="D42:M42"/>
    <mergeCell ref="A43:B44"/>
    <mergeCell ref="D43:K43"/>
    <mergeCell ref="D44:K44"/>
    <mergeCell ref="L44:N44"/>
    <mergeCell ref="V41:AE41"/>
    <mergeCell ref="V42:AE42"/>
    <mergeCell ref="S43:T44"/>
    <mergeCell ref="V43:AC43"/>
    <mergeCell ref="V44:AC44"/>
    <mergeCell ref="AD44:AF44"/>
    <mergeCell ref="AN41:AW41"/>
    <mergeCell ref="AN42:AW42"/>
    <mergeCell ref="AK43:AL44"/>
    <mergeCell ref="AN43:AU43"/>
    <mergeCell ref="AN44:AU44"/>
    <mergeCell ref="D6:M6"/>
    <mergeCell ref="D7:K7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AP10:AQ10"/>
    <mergeCell ref="AH10:AI10"/>
    <mergeCell ref="H10:I10"/>
    <mergeCell ref="AH46:AI46"/>
    <mergeCell ref="O44:Q44"/>
    <mergeCell ref="N5:Q5"/>
    <mergeCell ref="N6:Q6"/>
    <mergeCell ref="A5:B6"/>
    <mergeCell ref="S5:T6"/>
    <mergeCell ref="L7:N7"/>
    <mergeCell ref="AD7:AF7"/>
    <mergeCell ref="A7:B8"/>
    <mergeCell ref="O8:Q8"/>
    <mergeCell ref="AG8:AI8"/>
    <mergeCell ref="O7:Q7"/>
    <mergeCell ref="AG7:AI7"/>
    <mergeCell ref="A41:B42"/>
    <mergeCell ref="N41:Q41"/>
    <mergeCell ref="S41:T42"/>
    <mergeCell ref="AF41:AI41"/>
    <mergeCell ref="AG43:AI43"/>
    <mergeCell ref="D8:K8"/>
    <mergeCell ref="L8:N8"/>
    <mergeCell ref="V5:AE5"/>
    <mergeCell ref="AD11:AE11"/>
    <mergeCell ref="AD10:AE10"/>
    <mergeCell ref="J10:K10"/>
    <mergeCell ref="J11:K11"/>
    <mergeCell ref="A1:B2"/>
    <mergeCell ref="C1:AL2"/>
    <mergeCell ref="A3:B3"/>
    <mergeCell ref="C3:Q3"/>
    <mergeCell ref="T3:AD3"/>
    <mergeCell ref="AF3:AJ3"/>
    <mergeCell ref="AK3:AL3"/>
    <mergeCell ref="D5:M5"/>
    <mergeCell ref="V6:AE6"/>
    <mergeCell ref="S7:T8"/>
    <mergeCell ref="V7:AC7"/>
    <mergeCell ref="V8:AC8"/>
    <mergeCell ref="AD8:AF8"/>
    <mergeCell ref="L11:M11"/>
    <mergeCell ref="N10:O10"/>
    <mergeCell ref="D11:E11"/>
    <mergeCell ref="AF10:AG10"/>
    <mergeCell ref="F10:G10"/>
    <mergeCell ref="F11:G11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AX5:BA5"/>
    <mergeCell ref="AX6:BA6"/>
    <mergeCell ref="AF5:AI5"/>
    <mergeCell ref="AF6:AI6"/>
    <mergeCell ref="AF11:AG11"/>
    <mergeCell ref="AH11:AI11"/>
    <mergeCell ref="AY7:BA7"/>
    <mergeCell ref="AY8:BA8"/>
    <mergeCell ref="AK5:AL6"/>
    <mergeCell ref="AK7:AL8"/>
    <mergeCell ref="AV7:AX7"/>
    <mergeCell ref="AT10:AU10"/>
    <mergeCell ref="AT11:AU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AN10:AO10"/>
    <mergeCell ref="AR10:AS10"/>
    <mergeCell ref="V46:W46"/>
    <mergeCell ref="X46:Y46"/>
    <mergeCell ref="Z46:AA46"/>
    <mergeCell ref="D46:E46"/>
    <mergeCell ref="F46:G46"/>
    <mergeCell ref="H46:I46"/>
    <mergeCell ref="J46:K46"/>
    <mergeCell ref="L46:M46"/>
    <mergeCell ref="AK41:AL42"/>
    <mergeCell ref="AR46:AS46"/>
    <mergeCell ref="AT46:AU46"/>
    <mergeCell ref="AB46:AC46"/>
    <mergeCell ref="AD46:AE46"/>
    <mergeCell ref="AF46:AG46"/>
    <mergeCell ref="AX41:BA41"/>
    <mergeCell ref="N42:Q42"/>
    <mergeCell ref="AF42:AI42"/>
    <mergeCell ref="AX42:BA42"/>
    <mergeCell ref="AZ46:BA46"/>
    <mergeCell ref="AV46:AW46"/>
    <mergeCell ref="AX46:AY46"/>
    <mergeCell ref="AV43:AX43"/>
    <mergeCell ref="AY43:BA43"/>
    <mergeCell ref="AY44:BA44"/>
    <mergeCell ref="AG44:AI44"/>
    <mergeCell ref="L43:N43"/>
    <mergeCell ref="O43:Q43"/>
    <mergeCell ref="AD43:AF43"/>
    <mergeCell ref="AV44:AX44"/>
    <mergeCell ref="AP46:AQ46"/>
    <mergeCell ref="AN46:AO46"/>
    <mergeCell ref="N46:O46"/>
    <mergeCell ref="P46:Q46"/>
    <mergeCell ref="AZ47:BA47"/>
    <mergeCell ref="AP47:AQ47"/>
    <mergeCell ref="AR47:AS47"/>
    <mergeCell ref="AT47:AU47"/>
    <mergeCell ref="AV47:AW47"/>
    <mergeCell ref="AX47:AY47"/>
    <mergeCell ref="Z47:AA47"/>
    <mergeCell ref="AB47:AC47"/>
    <mergeCell ref="AD47:AE47"/>
    <mergeCell ref="AF47:AG47"/>
    <mergeCell ref="AH47:AI47"/>
    <mergeCell ref="AN47:AO47"/>
  </mergeCells>
  <phoneticPr fontId="5" type="noConversion"/>
  <conditionalFormatting sqref="A1 C1">
    <cfRule type="expression" dxfId="39" priority="210">
      <formula>A1="Gerät/Parameter/Kontrolle"</formula>
    </cfRule>
  </conditionalFormatting>
  <conditionalFormatting sqref="C3">
    <cfRule type="expression" dxfId="38" priority="209">
      <formula>C3="xxyyxxyyxxzz"</formula>
    </cfRule>
  </conditionalFormatting>
  <conditionalFormatting sqref="S3:T3">
    <cfRule type="expression" dxfId="37" priority="208">
      <formula>S3="dd.mm.yyyy"</formula>
    </cfRule>
  </conditionalFormatting>
  <conditionalFormatting sqref="A5:B6">
    <cfRule type="expression" dxfId="36" priority="207">
      <formula>A5="Test"</formula>
    </cfRule>
  </conditionalFormatting>
  <conditionalFormatting sqref="A7:B8">
    <cfRule type="expression" dxfId="35" priority="205">
      <formula>A7="Level"</formula>
    </cfRule>
  </conditionalFormatting>
  <conditionalFormatting sqref="N5:Q5">
    <cfRule type="expression" dxfId="34" priority="203">
      <formula>N5=0</formula>
    </cfRule>
  </conditionalFormatting>
  <conditionalFormatting sqref="L7:N7">
    <cfRule type="expression" dxfId="33" priority="201">
      <formula>L7=0</formula>
    </cfRule>
  </conditionalFormatting>
  <conditionalFormatting sqref="O7:Q7">
    <cfRule type="expression" dxfId="32" priority="199">
      <formula>O7="Einheit"</formula>
    </cfRule>
  </conditionalFormatting>
  <conditionalFormatting sqref="AQ3:AU3">
    <cfRule type="expression" dxfId="31" priority="38">
      <formula>AQ3="dd.mm.yyyy"</formula>
    </cfRule>
  </conditionalFormatting>
  <conditionalFormatting sqref="AK41:AL42">
    <cfRule type="expression" dxfId="30" priority="6">
      <formula>AK41="Test"</formula>
    </cfRule>
  </conditionalFormatting>
  <conditionalFormatting sqref="O8:Q8">
    <cfRule type="expression" dxfId="29" priority="33">
      <formula>O8="Einheit"</formula>
    </cfRule>
  </conditionalFormatting>
  <conditionalFormatting sqref="AY43:BA43">
    <cfRule type="expression" dxfId="28" priority="2">
      <formula>AY43="Einheit"</formula>
    </cfRule>
  </conditionalFormatting>
  <conditionalFormatting sqref="AY8:BA8">
    <cfRule type="expression" dxfId="27" priority="19">
      <formula>AY8="Einheit"</formula>
    </cfRule>
  </conditionalFormatting>
  <conditionalFormatting sqref="S5:T6">
    <cfRule type="expression" dxfId="26" priority="30">
      <formula>S5="Test"</formula>
    </cfRule>
  </conditionalFormatting>
  <conditionalFormatting sqref="S7:T8">
    <cfRule type="expression" dxfId="25" priority="29">
      <formula>S7="Level"</formula>
    </cfRule>
  </conditionalFormatting>
  <conditionalFormatting sqref="AF5:AI5">
    <cfRule type="expression" dxfId="24" priority="28">
      <formula>AF5=0</formula>
    </cfRule>
  </conditionalFormatting>
  <conditionalFormatting sqref="AD7:AF7">
    <cfRule type="expression" dxfId="23" priority="27">
      <formula>AD7=0</formula>
    </cfRule>
  </conditionalFormatting>
  <conditionalFormatting sqref="AG7:AI7">
    <cfRule type="expression" dxfId="22" priority="26">
      <formula>AG7="Einheit"</formula>
    </cfRule>
  </conditionalFormatting>
  <conditionalFormatting sqref="AG8:AI8">
    <cfRule type="expression" dxfId="21" priority="25">
      <formula>AG8="Einheit"</formula>
    </cfRule>
  </conditionalFormatting>
  <conditionalFormatting sqref="AK5:AL6">
    <cfRule type="expression" dxfId="20" priority="24">
      <formula>AK5="Test"</formula>
    </cfRule>
  </conditionalFormatting>
  <conditionalFormatting sqref="AK7:AL8">
    <cfRule type="expression" dxfId="19" priority="23">
      <formula>AK7="Level"</formula>
    </cfRule>
  </conditionalFormatting>
  <conditionalFormatting sqref="AX5:BA5">
    <cfRule type="expression" dxfId="18" priority="22">
      <formula>AX5=0</formula>
    </cfRule>
  </conditionalFormatting>
  <conditionalFormatting sqref="AV7:AX7">
    <cfRule type="expression" dxfId="17" priority="21">
      <formula>AV7=0</formula>
    </cfRule>
  </conditionalFormatting>
  <conditionalFormatting sqref="AY7:BA7">
    <cfRule type="expression" dxfId="16" priority="20">
      <formula>AY7="Einheit"</formula>
    </cfRule>
  </conditionalFormatting>
  <conditionalFormatting sqref="AY44:BA44">
    <cfRule type="expression" dxfId="15" priority="1">
      <formula>AY44="Einheit"</formula>
    </cfRule>
  </conditionalFormatting>
  <conditionalFormatting sqref="A41:B42">
    <cfRule type="expression" dxfId="14" priority="18">
      <formula>A41="Test"</formula>
    </cfRule>
  </conditionalFormatting>
  <conditionalFormatting sqref="A43:B44">
    <cfRule type="expression" dxfId="13" priority="17">
      <formula>A43="Level"</formula>
    </cfRule>
  </conditionalFormatting>
  <conditionalFormatting sqref="N41:Q41">
    <cfRule type="expression" dxfId="12" priority="16">
      <formula>N41=0</formula>
    </cfRule>
  </conditionalFormatting>
  <conditionalFormatting sqref="L43:N43">
    <cfRule type="expression" dxfId="11" priority="15">
      <formula>L43=0</formula>
    </cfRule>
  </conditionalFormatting>
  <conditionalFormatting sqref="O43:Q43">
    <cfRule type="expression" dxfId="10" priority="14">
      <formula>O43="Einheit"</formula>
    </cfRule>
  </conditionalFormatting>
  <conditionalFormatting sqref="O44:Q44">
    <cfRule type="expression" dxfId="9" priority="13">
      <formula>O44="Einheit"</formula>
    </cfRule>
  </conditionalFormatting>
  <conditionalFormatting sqref="S41:T42">
    <cfRule type="expression" dxfId="8" priority="12">
      <formula>S41="Test"</formula>
    </cfRule>
  </conditionalFormatting>
  <conditionalFormatting sqref="S43:T44">
    <cfRule type="expression" dxfId="7" priority="11">
      <formula>S43="Level"</formula>
    </cfRule>
  </conditionalFormatting>
  <conditionalFormatting sqref="AF41:AI41">
    <cfRule type="expression" dxfId="6" priority="10">
      <formula>AF41=0</formula>
    </cfRule>
  </conditionalFormatting>
  <conditionalFormatting sqref="AD43:AF43">
    <cfRule type="expression" dxfId="5" priority="9">
      <formula>AD43=0</formula>
    </cfRule>
  </conditionalFormatting>
  <conditionalFormatting sqref="AG43:AI43">
    <cfRule type="expression" dxfId="4" priority="8">
      <formula>AG43="Einheit"</formula>
    </cfRule>
  </conditionalFormatting>
  <conditionalFormatting sqref="AG44:AI44">
    <cfRule type="expression" dxfId="3" priority="7">
      <formula>AG44="Einheit"</formula>
    </cfRule>
  </conditionalFormatting>
  <conditionalFormatting sqref="AK43:AL44">
    <cfRule type="expression" dxfId="2" priority="5">
      <formula>AK43="Level"</formula>
    </cfRule>
  </conditionalFormatting>
  <conditionalFormatting sqref="AX41:BA41">
    <cfRule type="expression" dxfId="1" priority="4">
      <formula>AX41=0</formula>
    </cfRule>
  </conditionalFormatting>
  <conditionalFormatting sqref="AV43:AX43">
    <cfRule type="expression" dxfId="0" priority="3">
      <formula>AV43=0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&amp;L© PMC, 12.09.2024&amp;CSeite &amp;P/&amp;N&amp;R           www.polymed.ch/Downloads/Labor/Z3 CRP</oddFooter>
  </headerFooter>
  <rowBreaks count="2" manualBreakCount="2">
    <brk id="37" max="53" man="1"/>
    <brk id="73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575" workbookViewId="0">
      <selection activeCell="N826" sqref="N82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22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13</v>
      </c>
      <c r="E5" s="5" t="s">
        <v>21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25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23</v>
      </c>
      <c r="D33" s="2" t="s">
        <v>13</v>
      </c>
      <c r="E33" s="2" t="s">
        <v>24</v>
      </c>
      <c r="F33" s="14" t="s">
        <v>14</v>
      </c>
      <c r="G33" s="14" t="s">
        <v>15</v>
      </c>
      <c r="H33" s="14" t="s">
        <v>16</v>
      </c>
      <c r="I33" s="14" t="s">
        <v>17</v>
      </c>
      <c r="J33" s="14" t="s">
        <v>18</v>
      </c>
      <c r="K33" s="14" t="s">
        <v>19</v>
      </c>
      <c r="L33" s="15" t="s">
        <v>20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26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12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13</v>
      </c>
      <c r="E61" s="2" t="s">
        <v>24</v>
      </c>
      <c r="F61" s="14" t="s">
        <v>14</v>
      </c>
      <c r="G61" s="14" t="s">
        <v>15</v>
      </c>
      <c r="H61" s="14" t="s">
        <v>16</v>
      </c>
      <c r="I61" s="14" t="s">
        <v>17</v>
      </c>
      <c r="J61" s="14" t="s">
        <v>18</v>
      </c>
      <c r="K61" s="14" t="s">
        <v>19</v>
      </c>
      <c r="L61" s="15" t="s">
        <v>20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27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13</v>
      </c>
      <c r="E89" s="5" t="s">
        <v>21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  <c r="K89" s="6" t="s">
        <v>19</v>
      </c>
      <c r="L89" s="7" t="s">
        <v>20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IF(Tabelle1!$B49="",NA(),IF(ABS((Tabelle1!$B49-Tabelle1!$L$43)/Tabelle1!$L$44)&gt;3.5,3.5*(Tabelle1!$B49-Tabelle1!$L$43)/ABS(Tabelle1!$B49-Tabelle1!$L$43)+4,(Tabelle1!$B49-Tabelle1!$L$43)/Tabelle1!$L$44+4))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IF(Tabelle1!$B50="",NA(),IF(ABS((Tabelle1!$B50-Tabelle1!$L$43)/Tabelle1!$L$44)&gt;3.5,3.5*(Tabelle1!$B50-Tabelle1!$L$43)/ABS(Tabelle1!$B50-Tabelle1!$L$43)+4,(Tabelle1!$B50-Tabelle1!$L$43)/Tabelle1!$L$44+4))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IF(Tabelle1!$B51="",NA(),IF(ABS((Tabelle1!$B51-Tabelle1!$L$43)/Tabelle1!$L$44)&gt;3.5,3.5*(Tabelle1!$B51-Tabelle1!$L$43)/ABS(Tabelle1!$B51-Tabelle1!$L$43)+4,(Tabelle1!$B51-Tabelle1!$L$43)/Tabelle1!$L$44+4))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IF(Tabelle1!$B52="",NA(),IF(ABS((Tabelle1!$B52-Tabelle1!$L$43)/Tabelle1!$L$44)&gt;3.5,3.5*(Tabelle1!$B52-Tabelle1!$L$43)/ABS(Tabelle1!$B52-Tabelle1!$L$43)+4,(Tabelle1!$B52-Tabelle1!$L$43)/Tabelle1!$L$44+4))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IF(Tabelle1!$B53="",NA(),IF(ABS((Tabelle1!$B53-Tabelle1!$L$43)/Tabelle1!$L$44)&gt;3.5,3.5*(Tabelle1!$B53-Tabelle1!$L$43)/ABS(Tabelle1!$B53-Tabelle1!$L$43)+4,(Tabelle1!$B53-Tabelle1!$L$43)/Tabelle1!$L$44+4))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IF(Tabelle1!$B54="",NA(),IF(ABS((Tabelle1!$B54-Tabelle1!$L$43)/Tabelle1!$L$44)&gt;3.5,3.5*(Tabelle1!$B54-Tabelle1!$L$43)/ABS(Tabelle1!$B54-Tabelle1!$L$43)+4,(Tabelle1!$B54-Tabelle1!$L$43)/Tabelle1!$L$44+4))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IF(Tabelle1!$B55="",NA(),IF(ABS((Tabelle1!$B55-Tabelle1!$L$43)/Tabelle1!$L$44)&gt;3.5,3.5*(Tabelle1!$B55-Tabelle1!$L$43)/ABS(Tabelle1!$B55-Tabelle1!$L$43)+4,(Tabelle1!$B55-Tabelle1!$L$43)/Tabelle1!$L$44+4))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IF(Tabelle1!$B56="",NA(),IF(ABS((Tabelle1!$B56-Tabelle1!$L$43)/Tabelle1!$L$44)&gt;3.5,3.5*(Tabelle1!$B56-Tabelle1!$L$43)/ABS(Tabelle1!$B56-Tabelle1!$L$43)+4,(Tabelle1!$B56-Tabelle1!$L$43)/Tabelle1!$L$44+4))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IF(Tabelle1!$B57="",NA(),IF(ABS((Tabelle1!$B57-Tabelle1!$L$43)/Tabelle1!$L$44)&gt;3.5,3.5*(Tabelle1!$B57-Tabelle1!$L$43)/ABS(Tabelle1!$B57-Tabelle1!$L$43)+4,(Tabelle1!$B57-Tabelle1!$L$43)/Tabelle1!$L$44+4))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IF(Tabelle1!$B58="",NA(),IF(ABS((Tabelle1!$B58-Tabelle1!$L$43)/Tabelle1!$L$44)&gt;3.5,3.5*(Tabelle1!$B58-Tabelle1!$L$43)/ABS(Tabelle1!$B58-Tabelle1!$L$43)+4,(Tabelle1!$B58-Tabelle1!$L$43)/Tabelle1!$L$44+4))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IF(Tabelle1!$B59="",NA(),IF(ABS((Tabelle1!$B59-Tabelle1!$L$43)/Tabelle1!$L$44)&gt;3.5,3.5*(Tabelle1!$B59-Tabelle1!$L$43)/ABS(Tabelle1!$B59-Tabelle1!$L$43)+4,(Tabelle1!$B59-Tabelle1!$L$43)/Tabelle1!$L$44+4))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28</v>
      </c>
    </row>
    <row r="102" spans="4:14" x14ac:dyDescent="0.2">
      <c r="D102" s="9">
        <v>12</v>
      </c>
      <c r="E102" s="9" t="e">
        <f>IF(Tabelle1!$B60="",NA(),IF(ABS((Tabelle1!$B60-Tabelle1!$L$43)/Tabelle1!$L$44)&gt;3.5,3.5*(Tabelle1!$B60-Tabelle1!$L$43)/ABS(Tabelle1!$B60-Tabelle1!$L$43)+4,(Tabelle1!$B60-Tabelle1!$L$43)/Tabelle1!$L$44+4))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IF(Tabelle1!$B61="",NA(),IF(ABS((Tabelle1!$B61-Tabelle1!$L$43)/Tabelle1!$L$44)&gt;3.5,3.5*(Tabelle1!$B61-Tabelle1!$L$43)/ABS(Tabelle1!$B61-Tabelle1!$L$43)+4,(Tabelle1!$B61-Tabelle1!$L$43)/Tabelle1!$L$44+4))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IF(Tabelle1!$B62="",NA(),IF(ABS((Tabelle1!$B62-Tabelle1!$L$43)/Tabelle1!$L$44)&gt;3.5,3.5*(Tabelle1!$B62-Tabelle1!$L$43)/ABS(Tabelle1!$B62-Tabelle1!$L$43)+4,(Tabelle1!$B62-Tabelle1!$L$43)/Tabelle1!$L$44+4))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IF(Tabelle1!$B63="",NA(),IF(ABS((Tabelle1!$B63-Tabelle1!$L$43)/Tabelle1!$L$44)&gt;3.5,3.5*(Tabelle1!$B63-Tabelle1!$L$43)/ABS(Tabelle1!$B63-Tabelle1!$L$43)+4,(Tabelle1!$B63-Tabelle1!$L$43)/Tabelle1!$L$44+4))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IF(Tabelle1!$B64="",NA(),IF(ABS((Tabelle1!$B64-Tabelle1!$L$43)/Tabelle1!$L$44)&gt;3.5,3.5*(Tabelle1!$B64-Tabelle1!$L$43)/ABS(Tabelle1!$B64-Tabelle1!$L$43)+4,(Tabelle1!$B64-Tabelle1!$L$43)/Tabelle1!$L$44+4))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IF(Tabelle1!$B65="",NA(),IF(ABS((Tabelle1!$B65-Tabelle1!$L$43)/Tabelle1!$L$44)&gt;3.5,3.5*(Tabelle1!$B65-Tabelle1!$L$43)/ABS(Tabelle1!$B65-Tabelle1!$L$43)+4,(Tabelle1!$B65-Tabelle1!$L$43)/Tabelle1!$L$44+4))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IF(Tabelle1!$B66="",NA(),IF(ABS((Tabelle1!$B66-Tabelle1!$L$43)/Tabelle1!$L$44)&gt;3.5,3.5*(Tabelle1!$B66-Tabelle1!$L$43)/ABS(Tabelle1!$B66-Tabelle1!$L$43)+4,(Tabelle1!$B66-Tabelle1!$L$43)/Tabelle1!$L$44+4))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IF(Tabelle1!$B67="",NA(),IF(ABS((Tabelle1!$B67-Tabelle1!$L$43)/Tabelle1!$L$44)&gt;3.5,3.5*(Tabelle1!$B67-Tabelle1!$L$43)/ABS(Tabelle1!$B67-Tabelle1!$L$43)+4,(Tabelle1!$B67-Tabelle1!$L$43)/Tabelle1!$L$44+4))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IF(Tabelle1!$B68="",NA(),IF(ABS((Tabelle1!$B68-Tabelle1!$L$43)/Tabelle1!$L$44)&gt;3.5,3.5*(Tabelle1!$B68-Tabelle1!$L$43)/ABS(Tabelle1!$B68-Tabelle1!$L$43)+4,(Tabelle1!$B68-Tabelle1!$L$43)/Tabelle1!$L$44+4))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IF(Tabelle1!$B69="",NA(),IF(ABS((Tabelle1!$B69-Tabelle1!$L$43)/Tabelle1!$L$44)&gt;3.5,3.5*(Tabelle1!$B69-Tabelle1!$L$43)/ABS(Tabelle1!$B69-Tabelle1!$L$43)+4,(Tabelle1!$B69-Tabelle1!$L$43)/Tabelle1!$L$44+4))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IF(Tabelle1!$B70="",NA(),IF(ABS((Tabelle1!$B70-Tabelle1!$L$43)/Tabelle1!$L$44)&gt;3.5,3.5*(Tabelle1!$B70-Tabelle1!$L$43)/ABS(Tabelle1!$B70-Tabelle1!$L$43)+4,(Tabelle1!$B70-Tabelle1!$L$43)/Tabelle1!$L$44+4))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IF(Tabelle1!$B71="",NA(),IF(ABS((Tabelle1!$B71-Tabelle1!$L$43)/Tabelle1!$L$44)&gt;3.5,3.5*(Tabelle1!$B71-Tabelle1!$L$43)/ABS(Tabelle1!$B71-Tabelle1!$L$43)+4,(Tabelle1!$B71-Tabelle1!$L$43)/Tabelle1!$L$44+4))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IF(Tabelle1!$B72="",NA(),IF(ABS((Tabelle1!$B72-Tabelle1!$L$43)/Tabelle1!$L$44)&gt;3.5,3.5*(Tabelle1!$B72-Tabelle1!$L$43)/ABS(Tabelle1!$B72-Tabelle1!$L$43)+4,(Tabelle1!$B72-Tabelle1!$L$43)/Tabelle1!$L$44+4))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IF(Tabelle1!$B73="",NA(),IF(ABS((Tabelle1!$B73-Tabelle1!$L$43)/Tabelle1!$L$44)&gt;3.5,3.5*(Tabelle1!$B73-Tabelle1!$L$43)/ABS(Tabelle1!$B73-Tabelle1!$L$43)+4,(Tabelle1!$B73-Tabelle1!$L$43)/Tabelle1!$L$44+4))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13</v>
      </c>
      <c r="E117" s="2" t="s">
        <v>24</v>
      </c>
      <c r="F117" s="14" t="s">
        <v>14</v>
      </c>
      <c r="G117" s="14" t="s">
        <v>15</v>
      </c>
      <c r="H117" s="14" t="s">
        <v>16</v>
      </c>
      <c r="I117" s="14" t="s">
        <v>17</v>
      </c>
      <c r="J117" s="14" t="s">
        <v>18</v>
      </c>
      <c r="K117" s="14" t="s">
        <v>19</v>
      </c>
      <c r="L117" s="15" t="s">
        <v>20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IF(Tabelle1!$T49="",NA(),IF(ABS((Tabelle1!$T49-Tabelle1!$AD$43)/Tabelle1!$AD$44)&gt;3.5,3.5*(Tabelle1!$T49-Tabelle1!$AD$43)/ABS(Tabelle1!$T49-Tabelle1!$AD$43)+4,(Tabelle1!$T49-Tabelle1!$AD$43)/Tabelle1!$AD$44+4))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IF(Tabelle1!$T50="",NA(),IF(ABS((Tabelle1!$T50-Tabelle1!$AD$43)/Tabelle1!$AD$44)&gt;3.5,3.5*(Tabelle1!$T50-Tabelle1!$AD$43)/ABS(Tabelle1!$T50-Tabelle1!$AD$43)+4,(Tabelle1!$T50-Tabelle1!$AD$43)/Tabelle1!$AD$44+4))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IF(Tabelle1!$T51="",NA(),IF(ABS((Tabelle1!$T51-Tabelle1!$AD$43)/Tabelle1!$AD$44)&gt;3.5,3.5*(Tabelle1!$T51-Tabelle1!$AD$43)/ABS(Tabelle1!$T51-Tabelle1!$AD$43)+4,(Tabelle1!$T51-Tabelle1!$AD$43)/Tabelle1!$AD$44+4))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IF(Tabelle1!$T52="",NA(),IF(ABS((Tabelle1!$T52-Tabelle1!$AD$43)/Tabelle1!$AD$44)&gt;3.5,3.5*(Tabelle1!$T52-Tabelle1!$AD$43)/ABS(Tabelle1!$T52-Tabelle1!$AD$43)+4,(Tabelle1!$T52-Tabelle1!$AD$43)/Tabelle1!$AD$44+4))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IF(Tabelle1!$T53="",NA(),IF(ABS((Tabelle1!$T53-Tabelle1!$AD$43)/Tabelle1!$AD$44)&gt;3.5,3.5*(Tabelle1!$T53-Tabelle1!$AD$43)/ABS(Tabelle1!$T53-Tabelle1!$AD$43)+4,(Tabelle1!$T53-Tabelle1!$AD$43)/Tabelle1!$AD$44+4))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IF(Tabelle1!$T54="",NA(),IF(ABS((Tabelle1!$T54-Tabelle1!$AD$43)/Tabelle1!$AD$44)&gt;3.5,3.5*(Tabelle1!$T54-Tabelle1!$AD$43)/ABS(Tabelle1!$T54-Tabelle1!$AD$43)+4,(Tabelle1!$T54-Tabelle1!$AD$43)/Tabelle1!$AD$44+4))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IF(Tabelle1!$T55="",NA(),IF(ABS((Tabelle1!$T55-Tabelle1!$AD$43)/Tabelle1!$AD$44)&gt;3.5,3.5*(Tabelle1!$T55-Tabelle1!$AD$43)/ABS(Tabelle1!$T55-Tabelle1!$AD$43)+4,(Tabelle1!$T55-Tabelle1!$AD$43)/Tabelle1!$AD$44+4))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IF(Tabelle1!$T56="",NA(),IF(ABS((Tabelle1!$T56-Tabelle1!$AD$43)/Tabelle1!$AD$44)&gt;3.5,3.5*(Tabelle1!$T56-Tabelle1!$AD$43)/ABS(Tabelle1!$T56-Tabelle1!$AD$43)+4,(Tabelle1!$T56-Tabelle1!$AD$43)/Tabelle1!$AD$44+4))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IF(Tabelle1!$T57="",NA(),IF(ABS((Tabelle1!$T57-Tabelle1!$AD$43)/Tabelle1!$AD$44)&gt;3.5,3.5*(Tabelle1!$T57-Tabelle1!$AD$43)/ABS(Tabelle1!$T57-Tabelle1!$AD$43)+4,(Tabelle1!$T57-Tabelle1!$AD$43)/Tabelle1!$AD$44+4))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IF(Tabelle1!$T58="",NA(),IF(ABS((Tabelle1!$T58-Tabelle1!$AD$43)/Tabelle1!$AD$44)&gt;3.5,3.5*(Tabelle1!$T58-Tabelle1!$AD$43)/ABS(Tabelle1!$T58-Tabelle1!$AD$43)+4,(Tabelle1!$T58-Tabelle1!$AD$43)/Tabelle1!$AD$44+4))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IF(Tabelle1!$T59="",NA(),IF(ABS((Tabelle1!$T59-Tabelle1!$AD$43)/Tabelle1!$AD$44)&gt;3.5,3.5*(Tabelle1!$T59-Tabelle1!$AD$43)/ABS(Tabelle1!$T59-Tabelle1!$AD$43)+4,(Tabelle1!$T59-Tabelle1!$AD$43)/Tabelle1!$AD$44+4))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IF(Tabelle1!$T60="",NA(),IF(ABS((Tabelle1!$T60-Tabelle1!$AD$43)/Tabelle1!$AD$44)&gt;3.5,3.5*(Tabelle1!$T60-Tabelle1!$AD$43)/ABS(Tabelle1!$T60-Tabelle1!$AD$43)+4,(Tabelle1!$T60-Tabelle1!$AD$43)/Tabelle1!$AD$44+4))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IF(Tabelle1!$T61="",NA(),IF(ABS((Tabelle1!$T61-Tabelle1!$AD$43)/Tabelle1!$AD$44)&gt;3.5,3.5*(Tabelle1!$T61-Tabelle1!$AD$43)/ABS(Tabelle1!$T61-Tabelle1!$AD$43)+4,(Tabelle1!$T61-Tabelle1!$AD$43)/Tabelle1!$AD$44+4))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IF(Tabelle1!$T62="",NA(),IF(ABS((Tabelle1!$T62-Tabelle1!$AD$43)/Tabelle1!$AD$44)&gt;3.5,3.5*(Tabelle1!$T62-Tabelle1!$AD$43)/ABS(Tabelle1!$T62-Tabelle1!$AD$43)+4,(Tabelle1!$T62-Tabelle1!$AD$43)/Tabelle1!$AD$44+4))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IF(Tabelle1!$T63="",NA(),IF(ABS((Tabelle1!$T63-Tabelle1!$AD$43)/Tabelle1!$AD$44)&gt;3.5,3.5*(Tabelle1!$T63-Tabelle1!$AD$43)/ABS(Tabelle1!$T63-Tabelle1!$AD$43)+4,(Tabelle1!$T63-Tabelle1!$AD$43)/Tabelle1!$AD$44+4))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IF(Tabelle1!$T64="",NA(),IF(ABS((Tabelle1!$T64-Tabelle1!$AD$43)/Tabelle1!$AD$44)&gt;3.5,3.5*(Tabelle1!$T64-Tabelle1!$AD$43)/ABS(Tabelle1!$T64-Tabelle1!$AD$43)+4,(Tabelle1!$T64-Tabelle1!$AD$43)/Tabelle1!$AD$44+4))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IF(Tabelle1!$T65="",NA(),IF(ABS((Tabelle1!$T65-Tabelle1!$AD$43)/Tabelle1!$AD$44)&gt;3.5,3.5*(Tabelle1!$T65-Tabelle1!$AD$43)/ABS(Tabelle1!$T65-Tabelle1!$AD$43)+4,(Tabelle1!$T65-Tabelle1!$AD$43)/Tabelle1!$AD$44+4))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IF(Tabelle1!$T66="",NA(),IF(ABS((Tabelle1!$T66-Tabelle1!$AD$43)/Tabelle1!$AD$44)&gt;3.5,3.5*(Tabelle1!$T66-Tabelle1!$AD$43)/ABS(Tabelle1!$T66-Tabelle1!$AD$43)+4,(Tabelle1!$T66-Tabelle1!$AD$43)/Tabelle1!$AD$44+4))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IF(Tabelle1!$T67="",NA(),IF(ABS((Tabelle1!$T67-Tabelle1!$AD$43)/Tabelle1!$AD$44)&gt;3.5,3.5*(Tabelle1!$T67-Tabelle1!$AD$43)/ABS(Tabelle1!$T67-Tabelle1!$AD$43)+4,(Tabelle1!$T67-Tabelle1!$AD$43)/Tabelle1!$AD$44+4))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IF(Tabelle1!$T68="",NA(),IF(ABS((Tabelle1!$T68-Tabelle1!$AD$43)/Tabelle1!$AD$44)&gt;3.5,3.5*(Tabelle1!$T68-Tabelle1!$AD$43)/ABS(Tabelle1!$T68-Tabelle1!$AD$43)+4,(Tabelle1!$T68-Tabelle1!$AD$43)/Tabelle1!$AD$44+4))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IF(Tabelle1!$T69="",NA(),IF(ABS((Tabelle1!$T69-Tabelle1!$AD$43)/Tabelle1!$AD$44)&gt;3.5,3.5*(Tabelle1!$T69-Tabelle1!$AD$43)/ABS(Tabelle1!$T69-Tabelle1!$AD$43)+4,(Tabelle1!$T69-Tabelle1!$AD$43)/Tabelle1!$AD$44+4))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IF(Tabelle1!$T70="",NA(),IF(ABS((Tabelle1!$T70-Tabelle1!$AD$43)/Tabelle1!$AD$44)&gt;3.5,3.5*(Tabelle1!$T70-Tabelle1!$AD$43)/ABS(Tabelle1!$T70-Tabelle1!$AD$43)+4,(Tabelle1!$T70-Tabelle1!$AD$43)/Tabelle1!$AD$44+4))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IF(Tabelle1!$T71="",NA(),IF(ABS((Tabelle1!$T71-Tabelle1!$AD$43)/Tabelle1!$AD$44)&gt;3.5,3.5*(Tabelle1!$T71-Tabelle1!$AD$43)/ABS(Tabelle1!$T71-Tabelle1!$AD$43)+4,(Tabelle1!$T71-Tabelle1!$AD$43)/Tabelle1!$AD$44+4))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IF(Tabelle1!$T72="",NA(),IF(ABS((Tabelle1!$T72-Tabelle1!$AD$43)/Tabelle1!$AD$44)&gt;3.5,3.5*(Tabelle1!$T72-Tabelle1!$AD$43)/ABS(Tabelle1!$T72-Tabelle1!$AD$43)+4,(Tabelle1!$T72-Tabelle1!$AD$43)/Tabelle1!$AD$44+4))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IF(Tabelle1!$T73="",NA(),IF(ABS((Tabelle1!$T73-Tabelle1!$AD$43)/Tabelle1!$AD$44)&gt;3.5,3.5*(Tabelle1!$T73-Tabelle1!$AD$43)/ABS(Tabelle1!$T73-Tabelle1!$AD$43)+4,(Tabelle1!$T73-Tabelle1!$AD$43)/Tabelle1!$AD$44+4))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13</v>
      </c>
      <c r="E145" s="2" t="s">
        <v>24</v>
      </c>
      <c r="F145" s="14" t="s">
        <v>14</v>
      </c>
      <c r="G145" s="14" t="s">
        <v>15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5" t="s">
        <v>20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IF(Tabelle1!$AL49="",NA(),IF(ABS((Tabelle1!$AL49-Tabelle1!$AV$43)/Tabelle1!$AV$44)&gt;3.5,3.5*(Tabelle1!$AL49-Tabelle1!$AV$43)/ABS(Tabelle1!$AL49-Tabelle1!$AV$43)+4,(Tabelle1!$AL49-Tabelle1!$AV$43)/Tabelle1!$AV$44+4))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IF(Tabelle1!$AL50="",NA(),IF(ABS((Tabelle1!$AL50-Tabelle1!$AV$43)/Tabelle1!$AV$44)&gt;3.5,3.5*(Tabelle1!$AL50-Tabelle1!$AV$43)/ABS(Tabelle1!$AL50-Tabelle1!$AV$43)+4,(Tabelle1!$AL50-Tabelle1!$AV$43)/Tabelle1!$AV$44+4))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IF(Tabelle1!$AL51="",NA(),IF(ABS((Tabelle1!$AL51-Tabelle1!$AV$43)/Tabelle1!$AV$44)&gt;3.5,3.5*(Tabelle1!$AL51-Tabelle1!$AV$43)/ABS(Tabelle1!$AL51-Tabelle1!$AV$43)+4,(Tabelle1!$AL51-Tabelle1!$AV$43)/Tabelle1!$AV$44+4))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IF(Tabelle1!$AL52="",NA(),IF(ABS((Tabelle1!$AL52-Tabelle1!$AV$43)/Tabelle1!$AV$44)&gt;3.5,3.5*(Tabelle1!$AL52-Tabelle1!$AV$43)/ABS(Tabelle1!$AL52-Tabelle1!$AV$43)+4,(Tabelle1!$AL52-Tabelle1!$AV$43)/Tabelle1!$AV$44+4))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IF(Tabelle1!$AL53="",NA(),IF(ABS((Tabelle1!$AL53-Tabelle1!$AV$43)/Tabelle1!$AV$44)&gt;3.5,3.5*(Tabelle1!$AL53-Tabelle1!$AV$43)/ABS(Tabelle1!$AL53-Tabelle1!$AV$43)+4,(Tabelle1!$AL53-Tabelle1!$AV$43)/Tabelle1!$AV$44+4))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IF(Tabelle1!$AL54="",NA(),IF(ABS((Tabelle1!$AL54-Tabelle1!$AV$43)/Tabelle1!$AV$44)&gt;3.5,3.5*(Tabelle1!$AL54-Tabelle1!$AV$43)/ABS(Tabelle1!$AL54-Tabelle1!$AV$43)+4,(Tabelle1!$AL54-Tabelle1!$AV$43)/Tabelle1!$AV$44+4))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IF(Tabelle1!$AL55="",NA(),IF(ABS((Tabelle1!$AL55-Tabelle1!$AV$43)/Tabelle1!$AV$44)&gt;3.5,3.5*(Tabelle1!$AL55-Tabelle1!$AV$43)/ABS(Tabelle1!$AL55-Tabelle1!$AV$43)+4,(Tabelle1!$AL55-Tabelle1!$AV$43)/Tabelle1!$AV$44+4))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IF(Tabelle1!$AL56="",NA(),IF(ABS((Tabelle1!$AL56-Tabelle1!$AV$43)/Tabelle1!$AV$44)&gt;3.5,3.5*(Tabelle1!$AL56-Tabelle1!$AV$43)/ABS(Tabelle1!$AL56-Tabelle1!$AV$43)+4,(Tabelle1!$AL56-Tabelle1!$AV$43)/Tabelle1!$AV$44+4))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IF(Tabelle1!$AL57="",NA(),IF(ABS((Tabelle1!$AL57-Tabelle1!$AV$43)/Tabelle1!$AV$44)&gt;3.5,3.5*(Tabelle1!$AL57-Tabelle1!$AV$43)/ABS(Tabelle1!$AL57-Tabelle1!$AV$43)+4,(Tabelle1!$AL57-Tabelle1!$AV$43)/Tabelle1!$AV$44+4))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IF(Tabelle1!$AL58="",NA(),IF(ABS((Tabelle1!$AL58-Tabelle1!$AV$43)/Tabelle1!$AV$44)&gt;3.5,3.5*(Tabelle1!$AL58-Tabelle1!$AV$43)/ABS(Tabelle1!$AL58-Tabelle1!$AV$43)+4,(Tabelle1!$AL58-Tabelle1!$AV$43)/Tabelle1!$AV$44+4))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IF(Tabelle1!$AL59="",NA(),IF(ABS((Tabelle1!$AL59-Tabelle1!$AV$43)/Tabelle1!$AV$44)&gt;3.5,3.5*(Tabelle1!$AL59-Tabelle1!$AV$43)/ABS(Tabelle1!$AL59-Tabelle1!$AV$43)+4,(Tabelle1!$AL59-Tabelle1!$AV$43)/Tabelle1!$AV$44+4))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IF(Tabelle1!$AL60="",NA(),IF(ABS((Tabelle1!$AL60-Tabelle1!$AV$43)/Tabelle1!$AV$44)&gt;3.5,3.5*(Tabelle1!$AL60-Tabelle1!$AV$43)/ABS(Tabelle1!$AL60-Tabelle1!$AV$43)+4,(Tabelle1!$AL60-Tabelle1!$AV$43)/Tabelle1!$AV$44+4))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IF(Tabelle1!$AL61="",NA(),IF(ABS((Tabelle1!$AL61-Tabelle1!$AV$43)/Tabelle1!$AV$44)&gt;3.5,3.5*(Tabelle1!$AL61-Tabelle1!$AV$43)/ABS(Tabelle1!$AL61-Tabelle1!$AV$43)+4,(Tabelle1!$AL61-Tabelle1!$AV$43)/Tabelle1!$AV$44+4))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IF(Tabelle1!$AL62="",NA(),IF(ABS((Tabelle1!$AL62-Tabelle1!$AV$43)/Tabelle1!$AV$44)&gt;3.5,3.5*(Tabelle1!$AL62-Tabelle1!$AV$43)/ABS(Tabelle1!$AL62-Tabelle1!$AV$43)+4,(Tabelle1!$AL62-Tabelle1!$AV$43)/Tabelle1!$AV$44+4))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IF(Tabelle1!$AL63="",NA(),IF(ABS((Tabelle1!$AL63-Tabelle1!$AV$43)/Tabelle1!$AV$44)&gt;3.5,3.5*(Tabelle1!$AL63-Tabelle1!$AV$43)/ABS(Tabelle1!$AL63-Tabelle1!$AV$43)+4,(Tabelle1!$AL63-Tabelle1!$AV$43)/Tabelle1!$AV$44+4))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IF(Tabelle1!$AL64="",NA(),IF(ABS((Tabelle1!$AL64-Tabelle1!$AV$43)/Tabelle1!$AV$44)&gt;3.5,3.5*(Tabelle1!$AL64-Tabelle1!$AV$43)/ABS(Tabelle1!$AL64-Tabelle1!$AV$43)+4,(Tabelle1!$AL64-Tabelle1!$AV$43)/Tabelle1!$AV$44+4))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IF(Tabelle1!$AL65="",NA(),IF(ABS((Tabelle1!$AL65-Tabelle1!$AV$43)/Tabelle1!$AV$44)&gt;3.5,3.5*(Tabelle1!$AL65-Tabelle1!$AV$43)/ABS(Tabelle1!$AL65-Tabelle1!$AV$43)+4,(Tabelle1!$AL65-Tabelle1!$AV$43)/Tabelle1!$AV$44+4))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IF(Tabelle1!$AL66="",NA(),IF(ABS((Tabelle1!$AL66-Tabelle1!$AV$43)/Tabelle1!$AV$44)&gt;3.5,3.5*(Tabelle1!$AL66-Tabelle1!$AV$43)/ABS(Tabelle1!$AL66-Tabelle1!$AV$43)+4,(Tabelle1!$AL66-Tabelle1!$AV$43)/Tabelle1!$AV$44+4))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IF(Tabelle1!$AL67="",NA(),IF(ABS((Tabelle1!$AL67-Tabelle1!$AV$43)/Tabelle1!$AV$44)&gt;3.5,3.5*(Tabelle1!$AL67-Tabelle1!$AV$43)/ABS(Tabelle1!$AL67-Tabelle1!$AV$43)+4,(Tabelle1!$AL67-Tabelle1!$AV$43)/Tabelle1!$AV$44+4))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IF(Tabelle1!$AL68="",NA(),IF(ABS((Tabelle1!$AL68-Tabelle1!$AV$43)/Tabelle1!$AV$44)&gt;3.5,3.5*(Tabelle1!$AL68-Tabelle1!$AV$43)/ABS(Tabelle1!$AL68-Tabelle1!$AV$43)+4,(Tabelle1!$AL68-Tabelle1!$AV$43)/Tabelle1!$AV$44+4))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IF(Tabelle1!$AL69="",NA(),IF(ABS((Tabelle1!$AL69-Tabelle1!$AV$43)/Tabelle1!$AV$44)&gt;3.5,3.5*(Tabelle1!$AL69-Tabelle1!$AV$43)/ABS(Tabelle1!$AL69-Tabelle1!$AV$43)+4,(Tabelle1!$AL69-Tabelle1!$AV$43)/Tabelle1!$AV$44+4))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IF(Tabelle1!$AL70="",NA(),IF(ABS((Tabelle1!$AL70-Tabelle1!$AV$43)/Tabelle1!$AV$44)&gt;3.5,3.5*(Tabelle1!$AL70-Tabelle1!$AV$43)/ABS(Tabelle1!$AL70-Tabelle1!$AV$43)+4,(Tabelle1!$AL70-Tabelle1!$AV$43)/Tabelle1!$AV$44+4))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IF(Tabelle1!$AL71="",NA(),IF(ABS((Tabelle1!$AL71-Tabelle1!$AV$43)/Tabelle1!$AV$44)&gt;3.5,3.5*(Tabelle1!$AL71-Tabelle1!$AV$43)/ABS(Tabelle1!$AL71-Tabelle1!$AV$43)+4,(Tabelle1!$AL71-Tabelle1!$AV$43)/Tabelle1!$AV$44+4))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IF(Tabelle1!$AL72="",NA(),IF(ABS((Tabelle1!$AL72-Tabelle1!$AV$43)/Tabelle1!$AV$44)&gt;3.5,3.5*(Tabelle1!$AL72-Tabelle1!$AV$43)/ABS(Tabelle1!$AL72-Tabelle1!$AV$43)+4,(Tabelle1!$AL72-Tabelle1!$AV$43)/Tabelle1!$AV$44+4))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IF(Tabelle1!$AL73="",NA(),IF(ABS((Tabelle1!$AL73-Tabelle1!$AV$43)/Tabelle1!$AV$44)&gt;3.5,3.5*(Tabelle1!$AL73-Tabelle1!$AV$43)/ABS(Tabelle1!$AL73-Tabelle1!$AV$43)+4,(Tabelle1!$AL73-Tabelle1!$AV$43)/Tabelle1!$AV$44+4))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13</v>
      </c>
      <c r="E173" s="5" t="s">
        <v>21</v>
      </c>
      <c r="F173" s="6" t="s">
        <v>14</v>
      </c>
      <c r="G173" s="6" t="s">
        <v>15</v>
      </c>
      <c r="H173" s="6" t="s">
        <v>16</v>
      </c>
      <c r="I173" s="6" t="s">
        <v>17</v>
      </c>
      <c r="J173" s="6" t="s">
        <v>18</v>
      </c>
      <c r="K173" s="6" t="s">
        <v>19</v>
      </c>
      <c r="L173" s="7" t="s">
        <v>20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13</v>
      </c>
      <c r="E201" s="2" t="s">
        <v>24</v>
      </c>
      <c r="F201" s="14" t="s">
        <v>14</v>
      </c>
      <c r="G201" s="14" t="s">
        <v>15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5" t="s">
        <v>20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13</v>
      </c>
      <c r="E229" s="2" t="s">
        <v>24</v>
      </c>
      <c r="F229" s="14" t="s">
        <v>14</v>
      </c>
      <c r="G229" s="14" t="s">
        <v>15</v>
      </c>
      <c r="H229" s="14" t="s">
        <v>16</v>
      </c>
      <c r="I229" s="14" t="s">
        <v>17</v>
      </c>
      <c r="J229" s="14" t="s">
        <v>18</v>
      </c>
      <c r="K229" s="14" t="s">
        <v>19</v>
      </c>
      <c r="L229" s="15" t="s">
        <v>20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13</v>
      </c>
      <c r="E257" s="5" t="s">
        <v>21</v>
      </c>
      <c r="F257" s="6" t="s">
        <v>14</v>
      </c>
      <c r="G257" s="6" t="s">
        <v>15</v>
      </c>
      <c r="H257" s="6" t="s">
        <v>16</v>
      </c>
      <c r="I257" s="6" t="s">
        <v>17</v>
      </c>
      <c r="J257" s="6" t="s">
        <v>18</v>
      </c>
      <c r="K257" s="6" t="s">
        <v>19</v>
      </c>
      <c r="L257" s="7" t="s">
        <v>20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13</v>
      </c>
      <c r="E285" s="2" t="s">
        <v>24</v>
      </c>
      <c r="F285" s="14" t="s">
        <v>14</v>
      </c>
      <c r="G285" s="14" t="s">
        <v>15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5" t="s">
        <v>20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13</v>
      </c>
      <c r="E313" s="2" t="s">
        <v>24</v>
      </c>
      <c r="F313" s="14" t="s">
        <v>14</v>
      </c>
      <c r="G313" s="14" t="s">
        <v>15</v>
      </c>
      <c r="H313" s="14" t="s">
        <v>16</v>
      </c>
      <c r="I313" s="14" t="s">
        <v>17</v>
      </c>
      <c r="J313" s="14" t="s">
        <v>18</v>
      </c>
      <c r="K313" s="14" t="s">
        <v>19</v>
      </c>
      <c r="L313" s="15" t="s">
        <v>20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13</v>
      </c>
      <c r="E341" s="5" t="s">
        <v>21</v>
      </c>
      <c r="F341" s="6" t="s">
        <v>14</v>
      </c>
      <c r="G341" s="6" t="s">
        <v>15</v>
      </c>
      <c r="H341" s="6" t="s">
        <v>16</v>
      </c>
      <c r="I341" s="6" t="s">
        <v>17</v>
      </c>
      <c r="J341" s="6" t="s">
        <v>18</v>
      </c>
      <c r="K341" s="6" t="s">
        <v>19</v>
      </c>
      <c r="L341" s="7" t="s">
        <v>20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13</v>
      </c>
      <c r="E369" s="2" t="s">
        <v>24</v>
      </c>
      <c r="F369" s="14" t="s">
        <v>14</v>
      </c>
      <c r="G369" s="14" t="s">
        <v>15</v>
      </c>
      <c r="H369" s="14" t="s">
        <v>16</v>
      </c>
      <c r="I369" s="14" t="s">
        <v>17</v>
      </c>
      <c r="J369" s="14" t="s">
        <v>18</v>
      </c>
      <c r="K369" s="14" t="s">
        <v>19</v>
      </c>
      <c r="L369" s="15" t="s">
        <v>20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13</v>
      </c>
      <c r="E397" s="2" t="s">
        <v>24</v>
      </c>
      <c r="F397" s="14" t="s">
        <v>14</v>
      </c>
      <c r="G397" s="14" t="s">
        <v>15</v>
      </c>
      <c r="H397" s="14" t="s">
        <v>16</v>
      </c>
      <c r="I397" s="14" t="s">
        <v>17</v>
      </c>
      <c r="J397" s="14" t="s">
        <v>18</v>
      </c>
      <c r="K397" s="14" t="s">
        <v>19</v>
      </c>
      <c r="L397" s="15" t="s">
        <v>20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13</v>
      </c>
      <c r="E425" s="5" t="s">
        <v>21</v>
      </c>
      <c r="F425" s="6" t="s">
        <v>14</v>
      </c>
      <c r="G425" s="6" t="s">
        <v>15</v>
      </c>
      <c r="H425" s="6" t="s">
        <v>16</v>
      </c>
      <c r="I425" s="6" t="s">
        <v>17</v>
      </c>
      <c r="J425" s="6" t="s">
        <v>18</v>
      </c>
      <c r="K425" s="6" t="s">
        <v>19</v>
      </c>
      <c r="L425" s="7" t="s">
        <v>20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13</v>
      </c>
      <c r="E453" s="2" t="s">
        <v>24</v>
      </c>
      <c r="F453" s="14" t="s">
        <v>14</v>
      </c>
      <c r="G453" s="14" t="s">
        <v>15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5" t="s">
        <v>20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13</v>
      </c>
      <c r="E481" s="2" t="s">
        <v>24</v>
      </c>
      <c r="F481" s="14" t="s">
        <v>14</v>
      </c>
      <c r="G481" s="14" t="s">
        <v>15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5" t="s">
        <v>20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13</v>
      </c>
      <c r="E509" s="5" t="s">
        <v>21</v>
      </c>
      <c r="F509" s="6" t="s">
        <v>14</v>
      </c>
      <c r="G509" s="6" t="s">
        <v>15</v>
      </c>
      <c r="H509" s="6" t="s">
        <v>16</v>
      </c>
      <c r="I509" s="6" t="s">
        <v>17</v>
      </c>
      <c r="J509" s="6" t="s">
        <v>18</v>
      </c>
      <c r="K509" s="6" t="s">
        <v>19</v>
      </c>
      <c r="L509" s="7" t="s">
        <v>20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13</v>
      </c>
      <c r="E537" s="2" t="s">
        <v>24</v>
      </c>
      <c r="F537" s="14" t="s">
        <v>14</v>
      </c>
      <c r="G537" s="14" t="s">
        <v>15</v>
      </c>
      <c r="H537" s="14" t="s">
        <v>16</v>
      </c>
      <c r="I537" s="14" t="s">
        <v>17</v>
      </c>
      <c r="J537" s="14" t="s">
        <v>18</v>
      </c>
      <c r="K537" s="14" t="s">
        <v>19</v>
      </c>
      <c r="L537" s="15" t="s">
        <v>20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13</v>
      </c>
      <c r="E565" s="2" t="s">
        <v>24</v>
      </c>
      <c r="F565" s="14" t="s">
        <v>14</v>
      </c>
      <c r="G565" s="14" t="s">
        <v>15</v>
      </c>
      <c r="H565" s="14" t="s">
        <v>16</v>
      </c>
      <c r="I565" s="14" t="s">
        <v>17</v>
      </c>
      <c r="J565" s="14" t="s">
        <v>18</v>
      </c>
      <c r="K565" s="14" t="s">
        <v>19</v>
      </c>
      <c r="L565" s="15" t="s">
        <v>20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13</v>
      </c>
      <c r="E593" s="5" t="s">
        <v>21</v>
      </c>
      <c r="F593" s="6" t="s">
        <v>14</v>
      </c>
      <c r="G593" s="6" t="s">
        <v>15</v>
      </c>
      <c r="H593" s="6" t="s">
        <v>16</v>
      </c>
      <c r="I593" s="6" t="s">
        <v>17</v>
      </c>
      <c r="J593" s="6" t="s">
        <v>18</v>
      </c>
      <c r="K593" s="6" t="s">
        <v>19</v>
      </c>
      <c r="L593" s="7" t="s">
        <v>20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13</v>
      </c>
      <c r="E621" s="2" t="s">
        <v>24</v>
      </c>
      <c r="F621" s="14" t="s">
        <v>14</v>
      </c>
      <c r="G621" s="14" t="s">
        <v>15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5" t="s">
        <v>20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13</v>
      </c>
      <c r="E649" s="2" t="s">
        <v>24</v>
      </c>
      <c r="F649" s="14" t="s">
        <v>14</v>
      </c>
      <c r="G649" s="14" t="s">
        <v>15</v>
      </c>
      <c r="H649" s="14" t="s">
        <v>16</v>
      </c>
      <c r="I649" s="14" t="s">
        <v>17</v>
      </c>
      <c r="J649" s="14" t="s">
        <v>18</v>
      </c>
      <c r="K649" s="14" t="s">
        <v>19</v>
      </c>
      <c r="L649" s="15" t="s">
        <v>20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13</v>
      </c>
      <c r="E677" s="5" t="s">
        <v>21</v>
      </c>
      <c r="F677" s="6" t="s">
        <v>14</v>
      </c>
      <c r="G677" s="6" t="s">
        <v>15</v>
      </c>
      <c r="H677" s="6" t="s">
        <v>16</v>
      </c>
      <c r="I677" s="6" t="s">
        <v>17</v>
      </c>
      <c r="J677" s="6" t="s">
        <v>18</v>
      </c>
      <c r="K677" s="6" t="s">
        <v>19</v>
      </c>
      <c r="L677" s="7" t="s">
        <v>20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13</v>
      </c>
      <c r="E705" s="2" t="s">
        <v>24</v>
      </c>
      <c r="F705" s="14" t="s">
        <v>14</v>
      </c>
      <c r="G705" s="14" t="s">
        <v>15</v>
      </c>
      <c r="H705" s="14" t="s">
        <v>16</v>
      </c>
      <c r="I705" s="14" t="s">
        <v>17</v>
      </c>
      <c r="J705" s="14" t="s">
        <v>18</v>
      </c>
      <c r="K705" s="14" t="s">
        <v>19</v>
      </c>
      <c r="L705" s="15" t="s">
        <v>20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13</v>
      </c>
      <c r="E733" s="2" t="s">
        <v>24</v>
      </c>
      <c r="F733" s="14" t="s">
        <v>14</v>
      </c>
      <c r="G733" s="14" t="s">
        <v>15</v>
      </c>
      <c r="H733" s="14" t="s">
        <v>16</v>
      </c>
      <c r="I733" s="14" t="s">
        <v>17</v>
      </c>
      <c r="J733" s="14" t="s">
        <v>18</v>
      </c>
      <c r="K733" s="14" t="s">
        <v>19</v>
      </c>
      <c r="L733" s="15" t="s">
        <v>20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13</v>
      </c>
      <c r="E761" s="5" t="s">
        <v>21</v>
      </c>
      <c r="F761" s="6" t="s">
        <v>14</v>
      </c>
      <c r="G761" s="6" t="s">
        <v>15</v>
      </c>
      <c r="H761" s="6" t="s">
        <v>16</v>
      </c>
      <c r="I761" s="6" t="s">
        <v>17</v>
      </c>
      <c r="J761" s="6" t="s">
        <v>18</v>
      </c>
      <c r="K761" s="6" t="s">
        <v>19</v>
      </c>
      <c r="L761" s="7" t="s">
        <v>20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13</v>
      </c>
      <c r="E789" s="2" t="s">
        <v>24</v>
      </c>
      <c r="F789" s="14" t="s">
        <v>14</v>
      </c>
      <c r="G789" s="14" t="s">
        <v>15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5" t="s">
        <v>20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13</v>
      </c>
      <c r="E817" s="2" t="s">
        <v>24</v>
      </c>
      <c r="F817" s="14" t="s">
        <v>14</v>
      </c>
      <c r="G817" s="14" t="s">
        <v>15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5" t="s">
        <v>20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Gaby Hauri</cp:lastModifiedBy>
  <cp:lastPrinted>2024-09-12T07:44:06Z</cp:lastPrinted>
  <dcterms:created xsi:type="dcterms:W3CDTF">2005-09-09T12:29:27Z</dcterms:created>
  <dcterms:modified xsi:type="dcterms:W3CDTF">2024-09-12T07:45:11Z</dcterms:modified>
</cp:coreProperties>
</file>