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Minotrol CRP Kontrolle\MC435\DP-H10\"/>
    </mc:Choice>
  </mc:AlternateContent>
  <xr:revisionPtr revIDLastSave="0" documentId="8_{00091D8B-F93D-443F-82DF-DBDB2C2E1088}" xr6:coauthVersionLast="47" xr6:coauthVersionMax="47" xr10:uidLastSave="{00000000-0000-0000-0000-000000000000}"/>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Dokumentationshilfe!$A$1:$BD$109</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5" l="1"/>
  <c r="G23" i="5"/>
  <c r="G25" i="5" s="1"/>
  <c r="G22" i="5"/>
  <c r="G21" i="5"/>
  <c r="G20" i="5"/>
  <c r="M14" i="5"/>
  <c r="M13" i="5"/>
  <c r="M12" i="5"/>
  <c r="I14" i="5"/>
  <c r="I13" i="5"/>
  <c r="I12" i="5"/>
  <c r="X14" i="2"/>
  <c r="X13" i="2"/>
  <c r="X12" i="2"/>
  <c r="F15" i="5" a="1"/>
  <c r="F15" i="5" s="1"/>
  <c r="I11" i="5"/>
  <c r="I10" i="5"/>
  <c r="I9" i="5"/>
  <c r="I8" i="5"/>
  <c r="I7" i="5"/>
  <c r="I6" i="5"/>
  <c r="X11" i="2"/>
  <c r="X10" i="2"/>
  <c r="X9" i="2"/>
  <c r="X8" i="2"/>
  <c r="X7" i="2"/>
  <c r="X6" i="2"/>
  <c r="D26" i="5"/>
  <c r="D25" i="5"/>
  <c r="G24" i="5"/>
  <c r="D24" i="5"/>
  <c r="D23" i="5"/>
  <c r="D22" i="5"/>
  <c r="D21" i="5"/>
  <c r="D20" i="5"/>
  <c r="G15" i="5"/>
  <c r="M11" i="5"/>
  <c r="M10" i="5"/>
  <c r="M9" i="5"/>
  <c r="M8" i="5"/>
  <c r="M7" i="5"/>
  <c r="M6" i="5"/>
  <c r="E5" i="5"/>
  <c r="F5" i="5" s="1"/>
  <c r="C7" i="5" s="1"/>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6" i="2"/>
  <c r="E207" i="2"/>
  <c r="E208" i="2"/>
  <c r="E209" i="2"/>
  <c r="E210" i="2"/>
  <c r="E211" i="2"/>
  <c r="E212" i="2"/>
  <c r="E213" i="2"/>
  <c r="E214" i="2"/>
  <c r="E215" i="2"/>
  <c r="E218" i="2"/>
  <c r="E219" i="2"/>
  <c r="E220" i="2"/>
  <c r="E221" i="2"/>
  <c r="E222" i="2"/>
  <c r="E223" i="2"/>
  <c r="E224" i="2"/>
  <c r="E225" i="2"/>
  <c r="E226" i="2"/>
  <c r="E227" i="2"/>
  <c r="E191" i="2"/>
  <c r="E192" i="2"/>
  <c r="E193" i="2"/>
  <c r="E194" i="2"/>
  <c r="E195" i="2"/>
  <c r="E196" i="2"/>
  <c r="E197" i="2"/>
  <c r="E198" i="2"/>
  <c r="E199" i="2"/>
  <c r="E231"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B11" i="1" a="1"/>
  <c r="AB11" i="1" s="1"/>
  <c r="AV79" i="1" a="1"/>
  <c r="AV79" i="1" s="1"/>
  <c r="AT83" i="1" s="1" a="1"/>
  <c r="AT83" i="1" s="1"/>
  <c r="A4" i="1"/>
  <c r="AK84" i="1"/>
  <c r="AT82" i="1"/>
  <c r="AY81" i="1" a="1"/>
  <c r="AY81" i="1" s="1"/>
  <c r="AN81" i="1" s="1"/>
  <c r="AK81" i="1"/>
  <c r="AY79" i="1"/>
  <c r="AX78" i="1"/>
  <c r="AX77" i="1"/>
  <c r="S84" i="1"/>
  <c r="AB82" i="1"/>
  <c r="AG81" i="1" a="1"/>
  <c r="AG81" i="1" s="1"/>
  <c r="V81" i="1" s="1"/>
  <c r="S81" i="1"/>
  <c r="AG79" i="1"/>
  <c r="AD79" i="1" a="1"/>
  <c r="AD79" i="1" s="1"/>
  <c r="AB83" i="1" s="1" a="1"/>
  <c r="AB83" i="1" s="1"/>
  <c r="AF78" i="1"/>
  <c r="AF77" i="1"/>
  <c r="A84" i="1"/>
  <c r="J82" i="1"/>
  <c r="O81" i="1" a="1"/>
  <c r="O81" i="1" s="1"/>
  <c r="D81" i="1" s="1"/>
  <c r="A81" i="1"/>
  <c r="O79" i="1"/>
  <c r="J83" i="1" a="1"/>
  <c r="J83" i="1" s="1"/>
  <c r="N78" i="1"/>
  <c r="N77" i="1"/>
  <c r="AK48" i="1"/>
  <c r="AT46" i="1"/>
  <c r="AY45" i="1" a="1"/>
  <c r="AY45" i="1" s="1"/>
  <c r="AN45" i="1" s="1"/>
  <c r="AK45" i="1"/>
  <c r="AT47" i="1" a="1"/>
  <c r="AT47" i="1" s="1"/>
  <c r="S48" i="1"/>
  <c r="AB46" i="1"/>
  <c r="AG45" i="1" a="1"/>
  <c r="AG45" i="1" s="1"/>
  <c r="V45" i="1" s="1"/>
  <c r="S45" i="1"/>
  <c r="AG43" i="1"/>
  <c r="AB47" i="1" a="1"/>
  <c r="AB47" i="1" s="1"/>
  <c r="AF42" i="1"/>
  <c r="AF41" i="1"/>
  <c r="A48" i="1"/>
  <c r="J46" i="1"/>
  <c r="O45" i="1" a="1"/>
  <c r="O45" i="1" s="1"/>
  <c r="D45" i="1" s="1"/>
  <c r="A45" i="1"/>
  <c r="O43" i="1"/>
  <c r="J47" i="1" a="1"/>
  <c r="J47" i="1" s="1"/>
  <c r="N41" i="1"/>
  <c r="AK12" i="1"/>
  <c r="AT10" i="1"/>
  <c r="AY9" i="1" a="1"/>
  <c r="AY9" i="1" s="1"/>
  <c r="AN9" i="1" s="1"/>
  <c r="AK9" i="1"/>
  <c r="AY7" i="1"/>
  <c r="AT11" i="1" a="1"/>
  <c r="AT11" i="1" s="1"/>
  <c r="S12" i="1"/>
  <c r="AB10" i="1"/>
  <c r="AG9" i="1" a="1"/>
  <c r="AG9" i="1" s="1"/>
  <c r="V9" i="1" s="1"/>
  <c r="S9" i="1"/>
  <c r="AG7" i="1"/>
  <c r="O7" i="1"/>
  <c r="G8" i="4" s="1"/>
  <c r="A9" i="1"/>
  <c r="O9" i="1" a="1"/>
  <c r="O9" i="1" s="1"/>
  <c r="D9" i="1" s="1"/>
  <c r="C9" i="4" l="1"/>
  <c r="L7" i="5"/>
  <c r="C10" i="4"/>
  <c r="L8" i="5"/>
  <c r="C11" i="4"/>
  <c r="L9" i="5"/>
  <c r="C12" i="4"/>
  <c r="L10" i="5"/>
  <c r="C13" i="4"/>
  <c r="L11" i="5"/>
  <c r="C14" i="4"/>
  <c r="L12" i="5"/>
  <c r="C16" i="4"/>
  <c r="L14" i="5"/>
  <c r="C15" i="4"/>
  <c r="L13" i="5"/>
  <c r="T46" i="1"/>
  <c r="G12" i="4"/>
  <c r="AL46" i="1"/>
  <c r="G13" i="4"/>
  <c r="B82" i="1"/>
  <c r="G14" i="4"/>
  <c r="T82" i="1"/>
  <c r="G15" i="4"/>
  <c r="AL10" i="1"/>
  <c r="G10" i="4"/>
  <c r="B46" i="1"/>
  <c r="G11" i="4"/>
  <c r="AL82" i="1"/>
  <c r="G16" i="4"/>
  <c r="T10" i="1"/>
  <c r="G9" i="4"/>
  <c r="H47" i="1"/>
  <c r="J11" i="1" a="1"/>
  <c r="J11" i="1" s="1"/>
  <c r="D7" i="1"/>
  <c r="D47" i="1"/>
  <c r="P47" i="1"/>
  <c r="E843" i="2"/>
  <c r="AZ83" i="1"/>
  <c r="AV83" i="1"/>
  <c r="AX83" i="1"/>
  <c r="AR83" i="1"/>
  <c r="AN83" i="1"/>
  <c r="D16" i="4" s="1"/>
  <c r="AP83" i="1"/>
  <c r="AH83" i="1"/>
  <c r="AD83" i="1"/>
  <c r="AF83" i="1"/>
  <c r="Z83" i="1"/>
  <c r="V83" i="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79" i="1"/>
  <c r="V79" i="1"/>
  <c r="D79" i="1"/>
  <c r="AN43" i="1"/>
  <c r="V43" i="1"/>
  <c r="D43" i="1"/>
  <c r="AN7" i="1"/>
  <c r="V7" i="1"/>
  <c r="B10" i="1"/>
  <c r="C8" i="4" l="1"/>
  <c r="L6" i="5"/>
  <c r="E216" i="2"/>
  <c r="E217" i="2"/>
  <c r="E204" i="2"/>
  <c r="E205" i="2"/>
  <c r="D15" i="4"/>
  <c r="E203" i="2"/>
  <c r="D13" i="4"/>
  <c r="D14"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<sst xmlns="http://schemas.openxmlformats.org/spreadsheetml/2006/main" count="1090" uniqueCount="266">
  <si>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</si>
  <si>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</si>
  <si>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</si>
  <si>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</si>
  <si>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</si>
  <si>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</si>
  <si>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</si>
  <si>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</si>
  <si>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</si>
  <si>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</si>
  <si>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</si>
  <si>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</si>
  <si>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</si>
  <si>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</si>
  <si>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</si>
  <si>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</si>
  <si>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</si>
  <si>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</si>
  <si>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</si>
  <si>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</si>
  <si>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</si>
  <si>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</si>
  <si>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</si>
  <si>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</si>
  <si>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</si>
  <si>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</si>
  <si>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</si>
  <si>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</si>
  <si>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</si>
  <si>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</si>
  <si>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</si>
  <si>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</si>
  <si>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</si>
  <si>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</si>
  <si>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</si>
  <si>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</si>
  <si>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</si>
  <si>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</si>
  <si>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</si>
  <si>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</si>
  <si>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</si>
  <si>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</si>
  <si>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</si>
  <si>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</si>
  <si>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</si>
  <si>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</si>
  <si>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</si>
  <si>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</si>
  <si>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</si>
  <si>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</si>
  <si>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</si>
  <si>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</si>
  <si>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</si>
  <si>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</si>
  <si>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</si>
  <si>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</si>
  <si>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</si>
  <si>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</si>
  <si>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</si>
  <si>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</si>
  <si>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</si>
  <si>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</si>
  <si>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</si>
  <si>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</si>
  <si>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</si>
  <si>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</si>
  <si>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</si>
  <si>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</si>
  <si>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</si>
  <si>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</si>
  <si>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</si>
  <si>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</si>
  <si>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</si>
  <si>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</si>
  <si>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</si>
  <si>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</si>
  <si>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</si>
  <si>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</si>
  <si>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</si>
  <si>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</si>
  <si>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</si>
  <si>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</si>
  <si>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</si>
  <si>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</si>
  <si>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</si>
  <si>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</si>
  <si>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</si>
  <si>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</si>
  <si>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</si>
  <si>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</si>
  <si>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</si>
  <si>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</si>
  <si>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</si>
  <si>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</si>
  <si>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</si>
  <si>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</si>
  <si>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</si>
  <si>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</si>
  <si>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</si>
  <si>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</si>
  <si>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</si>
  <si>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</si>
  <si>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</si>
  <si>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</si>
  <si>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</si>
  <si>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</si>
  <si>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</si>
  <si>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</si>
  <si>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</si>
  <si>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</si>
  <si>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</si>
  <si>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</si>
  <si>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</si>
  <si>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</si>
  <si>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</si>
  <si>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</si>
  <si>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</si>
  <si>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</si>
  <si>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</si>
  <si>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</si>
  <si>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</si>
  <si>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</si>
  <si>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</si>
  <si>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</si>
  <si>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</si>
  <si>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</si>
  <si>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</si>
  <si>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</si>
  <si>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</si>
  <si>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</si>
  <si>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</si>
  <si>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</si>
  <si>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</si>
  <si>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</si>
  <si>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</si>
  <si>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</si>
  <si>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</si>
  <si>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</si>
  <si>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</si>
  <si>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</si>
  <si>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</si>
  <si>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</si>
  <si>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</si>
  <si>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</si>
  <si>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</si>
  <si>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</si>
  <si>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</si>
  <si>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</si>
  <si>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</si>
  <si>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</si>
  <si>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</si>
  <si>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</si>
  <si>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</si>
  <si>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</si>
  <si>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</si>
  <si>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</si>
  <si>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</si>
  <si>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</si>
  <si>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</si>
  <si>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</si>
  <si>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</si>
  <si>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</si>
  <si>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</si>
  <si>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</si>
  <si>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</si>
  <si>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</si>
  <si>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</si>
  <si>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</si>
  <si>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</si>
  <si>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</si>
  <si>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</si>
  <si>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</si>
  <si>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</si>
  <si>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</si>
  <si>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</si>
  <si>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</si>
  <si>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</si>
  <si>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</si>
  <si>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</si>
  <si>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</si>
  <si>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</si>
  <si>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</si>
  <si>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</si>
  <si>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</si>
  <si>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</si>
  <si>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</si>
  <si>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</si>
  <si>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</si>
  <si>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</si>
  <si>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</si>
  <si>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</si>
  <si>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</si>
  <si>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</si>
  <si>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</si>
  <si>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</si>
  <si>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</si>
  <si>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</si>
  <si>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</si>
  <si>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</si>
  <si>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</si>
  <si>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</si>
  <si>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</si>
  <si>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</si>
  <si>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</si>
  <si>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</si>
  <si>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</si>
  <si>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</si>
  <si>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</si>
  <si>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</si>
  <si>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</si>
  <si>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</si>
  <si>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</si>
  <si>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</si>
  <si>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</si>
  <si>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</si>
  <si>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Calcium</t>
  </si>
  <si>
    <t>Afias 9%
FDC 10%</t>
  </si>
  <si>
    <t>AMYL</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</si>
  <si>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</si>
  <si>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</si>
  <si>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</si>
  <si>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</si>
  <si>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</si>
  <si>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</si>
  <si>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</si>
  <si>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</si>
  <si>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</si>
  <si>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</si>
  <si>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</si>
  <si>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</si>
  <si>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</si>
  <si>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</si>
  <si>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</si>
  <si>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</si>
  <si>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</si>
  <si>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</si>
  <si>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</si>
  <si>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</si>
  <si>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</si>
  <si>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</si>
  <si>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</si>
  <si>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</si>
  <si>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</si>
  <si>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</si>
  <si>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</si>
  <si>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</si>
  <si>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</si>
  <si>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</si>
  <si>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</si>
  <si>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</si>
  <si>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</si>
  <si>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</si>
  <si>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</si>
  <si>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</si>
  <si>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</si>
  <si>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</si>
  <si>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</si>
  <si>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</si>
  <si>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</si>
  <si>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</si>
  <si>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Bemerkungen:</t>
  </si>
  <si>
    <t>MCV</t>
  </si>
  <si>
    <t>DP-H10</t>
  </si>
  <si>
    <t>Minotrol CRP</t>
  </si>
  <si>
    <t>MC 435</t>
  </si>
  <si>
    <t>fl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</si>
</sst>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3"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6">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1" fillId="0" borderId="74" xfId="2" applyBorder="1" applyAlignment="1">
      <alignment horizontal="center" vertical="center" shrinkToFit="1"/>
    </xf>
    <xf numFmtId="0" fontId="1" fillId="7" borderId="75" xfId="2" applyFill="1" applyBorder="1" applyAlignment="1" applyProtection="1">
      <alignment horizontal="center" vertical="center"/>
      <protection locked="0"/>
    </xf>
    <xf numFmtId="0" fontId="1" fillId="0" borderId="75" xfId="2" applyBorder="1" applyAlignment="1">
      <alignment horizontal="center" vertical="center"/>
    </xf>
    <xf numFmtId="0" fontId="1" fillId="0" borderId="76" xfId="2" applyBorder="1" applyAlignment="1">
      <alignment horizontal="center" vertical="center"/>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80" xfId="2" applyFont="1" applyBorder="1" applyAlignment="1" applyProtection="1">
      <alignment horizontal="right"/>
      <protection locked="0"/>
    </xf>
    <xf numFmtId="0" fontId="14" fillId="0" borderId="81" xfId="2" applyFont="1" applyBorder="1" applyProtection="1">
      <protection locked="0"/>
    </xf>
    <xf numFmtId="0" fontId="1" fillId="7" borderId="74" xfId="2" applyFill="1" applyBorder="1" applyAlignment="1" applyProtection="1">
      <alignment horizontal="center" vertical="center"/>
      <protection locked="0"/>
    </xf>
    <xf numFmtId="165" fontId="0" fillId="0" borderId="82" xfId="3" applyNumberFormat="1" applyFont="1" applyBorder="1" applyAlignment="1" applyProtection="1">
      <alignment vertical="center"/>
    </xf>
    <xf numFmtId="0" fontId="1" fillId="0" borderId="83"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6" xfId="2" applyFill="1" applyBorder="1" applyAlignment="1">
      <alignment horizont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32" fillId="0" borderId="11"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6" fillId="3" borderId="0" xfId="0" applyFont="1" applyFill="1" applyAlignment="1">
      <alignment horizontal="left"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quotePrefix="1" applyFont="1" applyBorder="1" applyAlignment="1">
      <alignment horizontal="center" vertical="center"/>
    </xf>
    <xf numFmtId="0" fontId="16" fillId="0" borderId="25" xfId="0" quotePrefix="1" applyFont="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9" fillId="0" borderId="50" xfId="2" applyFont="1" applyBorder="1" applyAlignment="1" applyProtection="1">
      <alignment horizont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7" xfId="2" applyFont="1" applyFill="1" applyBorder="1" applyAlignment="1" applyProtection="1">
      <alignment horizontal="left"/>
      <protection locked="0"/>
    </xf>
    <xf numFmtId="0" fontId="28" fillId="6" borderId="78" xfId="2" applyFont="1" applyFill="1" applyBorder="1" applyAlignment="1" applyProtection="1">
      <alignment horizontal="left"/>
      <protection locked="0"/>
    </xf>
    <xf numFmtId="0" fontId="28" fillId="6" borderId="79" xfId="2" applyFont="1" applyFill="1" applyBorder="1" applyAlignment="1" applyProtection="1">
      <alignment horizontal="left"/>
      <protection locked="0"/>
    </xf>
    <xf numFmtId="0" fontId="29" fillId="8" borderId="88" xfId="2" applyFont="1" applyFill="1" applyBorder="1" applyAlignment="1">
      <alignment horizontal="right"/>
    </xf>
    <xf numFmtId="0" fontId="29" fillId="8" borderId="64" xfId="2" applyFont="1" applyFill="1" applyBorder="1" applyAlignment="1">
      <alignment horizontal="right"/>
    </xf>
    <xf numFmtId="0" fontId="29" fillId="8" borderId="89" xfId="2" applyFont="1" applyFill="1" applyBorder="1" applyAlignment="1">
      <alignment horizontal="right"/>
    </xf>
    <xf numFmtId="0" fontId="29" fillId="8" borderId="75" xfId="2" applyFont="1" applyFill="1" applyBorder="1" applyAlignment="1">
      <alignment horizontal="right"/>
    </xf>
    <xf numFmtId="0" fontId="1" fillId="7" borderId="75" xfId="2" applyFill="1" applyBorder="1" applyAlignment="1" applyProtection="1">
      <alignment horizontal="center" vertical="center"/>
      <protection locked="0"/>
    </xf>
    <xf numFmtId="0" fontId="31" fillId="5" borderId="84" xfId="2" applyFont="1" applyFill="1" applyBorder="1" applyAlignment="1" applyProtection="1">
      <alignment horizontal="right"/>
      <protection locked="0"/>
    </xf>
    <xf numFmtId="0" fontId="31" fillId="5" borderId="85" xfId="2" applyFont="1" applyFill="1" applyBorder="1" applyAlignment="1" applyProtection="1">
      <alignment horizontal="right"/>
      <protection locked="0"/>
    </xf>
    <xf numFmtId="0" fontId="29" fillId="8" borderId="86" xfId="2" applyFont="1" applyFill="1" applyBorder="1" applyAlignment="1">
      <alignment horizontal="right"/>
    </xf>
    <xf numFmtId="0" fontId="29" fillId="8" borderId="50" xfId="2" applyFont="1" applyFill="1" applyBorder="1" applyAlignment="1">
      <alignment horizontal="right"/>
    </xf>
    <xf numFmtId="0" fontId="23" fillId="4" borderId="0" xfId="0" applyFont="1" applyFill="1" applyAlignment="1">
      <alignment horizontal="center"/>
    </xf>
    <xf numFmtId="49" fontId="1" fillId="5" borderId="0" xfId="0" applyNumberFormat="1" applyFont="1" applyFill="1" applyAlignment="1">
      <alignment horizontal="left" vertical="top" wrapText="1"/>
    </xf>
    <xf numFmtId="2" fontId="2" fillId="0" borderId="21" xfId="0" applyNumberFormat="1" applyFont="1" applyBorder="1" applyAlignment="1">
      <alignment horizontal="center" vertical="center"/>
    </xf>
    <xf numFmtId="2" fontId="2" fillId="0" borderId="22" xfId="0" applyNumberFormat="1" applyFont="1" applyBorder="1" applyAlignment="1">
      <alignment horizontal="center"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cellXfs>
  <cellStyles count="4">
    <cellStyle name="Komma 2" xfId="3" xr:uid="{A8424CCF-4DFA-428C-A4B2-E6C358D13A4C}"/>
    <cellStyle name="Prozent" xfId="1" builtinId="5"/>
    <cellStyle name="Standard" xfId="0" builtinId="0"/>
    <cellStyle name="Standard 2" xfId="2" xr:uid="{E1D98E15-BC56-4C45-B632-8A0EDE41AA1B}"/>
  </cellStyles>
  <dxfs count="302">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48</xdr:col>
      <xdr:colOff>5650</xdr:colOff>
      <xdr:row>0</xdr:row>
      <xdr:rowOff>47625</xdr:rowOff>
    </xdr:from>
    <xdr:to>
      <xdr:col>56</xdr:col>
      <xdr:colOff>21981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404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430E7B50-A1FF-4433-92CB-59BC18A275B0}"/>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5CED525-2BCD-4B04-BB9C-A482B91A6DEF}" name="Tabelle46" displayName="Tabelle46" ref="B5:G201" totalsRowShown="0">
  <autoFilter ref="B5:G201" xr:uid="{F5CED525-2BCD-4B04-BB9C-A482B91A6DEF}"/>
  <tableColumns count="6">
    <tableColumn id="1" xr3:uid="{2F3BE7D7-6EC7-4A47-BAD2-3838F8E8FF9C}" name="Parameter" dataDxfId="16"/>
    <tableColumn id="2" xr3:uid="{C261AC27-C832-4153-97EE-9276425F6177}" name="Qualabtoleranz" dataDxfId="15"/>
    <tableColumn id="3" xr3:uid="{7900CB49-3ACE-4CE1-ACE5-6A929812E8A0}" name="Herstellertoleranz" dataDxfId="14"/>
    <tableColumn id="4" xr3:uid="{1E7AA589-307E-4B96-AFD1-75775B9BBD10}" name="Einheit " dataDxfId="13"/>
    <tableColumn id="5" xr3:uid="{D5F3991D-5815-4E21-B3F9-FA57146771B1}" name="Hersteller VK %"/>
    <tableColumn id="6" xr3:uid="{4D188012-BBD6-44E3-89DE-2373691A40C1}"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1E81E92-2049-4F7F-BD5C-A2911DF6221C}" name="Tabelle17" displayName="Tabelle17" ref="Q6:Q9" totalsRowShown="0" headerRowDxfId="12" dataDxfId="11">
  <autoFilter ref="Q6:Q9" xr:uid="{21E81E92-2049-4F7F-BD5C-A2911DF6221C}"/>
  <tableColumns count="1">
    <tableColumn id="1" xr3:uid="{2E022BFF-8056-4BDC-B58B-A48BAABAA8E0}"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6A5626B-0CEF-47E0-AAE9-99860C7D5C0B}" name="Tabelle28" displayName="Tabelle28" ref="Q12:Q17" totalsRowShown="0" headerRowDxfId="9" dataDxfId="8">
  <autoFilter ref="Q12:Q17" xr:uid="{56A5626B-0CEF-47E0-AAE9-99860C7D5C0B}"/>
  <tableColumns count="1">
    <tableColumn id="1" xr3:uid="{6B437D08-7B89-4738-A0D8-D86BB38B0D84}"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94AB13-A528-4374-8F3D-FBCB4CFDB0E3}" name="Tabelle39" displayName="Tabelle39" ref="Q20:Q23" totalsRowShown="0" headerRowDxfId="6" dataDxfId="5">
  <autoFilter ref="Q20:Q23" xr:uid="{9294AB13-A528-4374-8F3D-FBCB4CFDB0E3}"/>
  <tableColumns count="1">
    <tableColumn id="1" xr3:uid="{FCD615A1-185A-43D8-B8DB-9F7C0628B205}"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D3E97D4-EC59-4384-98FB-1A5920BD12B3}" name="Tabelle5" displayName="Tabelle5" ref="S12:S17" totalsRowShown="0" headerRowDxfId="3" dataDxfId="2">
  <autoFilter ref="S12:S17" xr:uid="{5D3E97D4-EC59-4384-98FB-1A5920BD12B3}"/>
  <tableColumns count="1">
    <tableColumn id="1" xr3:uid="{1AB30F0D-8A67-4490-A23A-D6C4BDC4768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DEEF56F-1E0A-4595-AAF6-83905ABC8188}" name="Tabelle6" displayName="Tabelle6" ref="X4:X37" totalsRowShown="0" headerRowDxfId="0">
  <autoFilter ref="X4:X37" xr:uid="{7DEEF56F-1E0A-4595-AAF6-83905ABC8188}"/>
  <tableColumns count="1">
    <tableColumn id="1" xr3:uid="{22E27274-3DC9-43EE-872F-BE9C6E71BDBE}"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112"/>
  <sheetViews>
    <sheetView showGridLines="0" tabSelected="1" zoomScaleNormal="100" zoomScalePageLayoutView="55" workbookViewId="0">
      <selection activeCell="T15" sqref="T15"/>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73" t="s">
        <v>25</v>
      </c>
      <c r="B1" s="133"/>
      <c r="C1" s="133" t="s">
        <v>262</v>
      </c>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4"/>
      <c r="AV1" s="15"/>
      <c r="AW1" s="15"/>
      <c r="AX1" s="15"/>
      <c r="AY1" s="15"/>
      <c r="AZ1" s="15"/>
      <c r="BA1" s="15"/>
    </row>
    <row r="2" spans="1:56" ht="12.75" customHeight="1" x14ac:dyDescent="0.2">
      <c r="A2" s="174"/>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6"/>
      <c r="AV2" s="15"/>
      <c r="AW2" s="15"/>
      <c r="AX2" s="15"/>
      <c r="AY2" s="15"/>
      <c r="AZ2" s="15"/>
      <c r="BA2" s="15"/>
    </row>
    <row r="3" spans="1:56" ht="30.75" customHeight="1" x14ac:dyDescent="0.2">
      <c r="A3" s="175" t="s">
        <v>24</v>
      </c>
      <c r="B3" s="176"/>
      <c r="C3" s="177" t="s">
        <v>263</v>
      </c>
      <c r="D3" s="177"/>
      <c r="E3" s="177"/>
      <c r="F3" s="177"/>
      <c r="G3" s="177"/>
      <c r="H3" s="177"/>
      <c r="I3" s="177"/>
      <c r="J3" s="177"/>
      <c r="K3" s="177"/>
      <c r="L3" s="177"/>
      <c r="M3" s="177"/>
      <c r="N3" s="177"/>
      <c r="O3" s="177"/>
      <c r="P3" s="177"/>
      <c r="Q3" s="177"/>
      <c r="R3" s="122"/>
      <c r="S3" s="122" t="s">
        <v>26</v>
      </c>
      <c r="T3" s="177" t="s">
        <v>264</v>
      </c>
      <c r="U3" s="177"/>
      <c r="V3" s="177"/>
      <c r="W3" s="177"/>
      <c r="X3" s="177"/>
      <c r="Y3" s="177"/>
      <c r="Z3" s="177"/>
      <c r="AA3" s="177"/>
      <c r="AB3" s="177"/>
      <c r="AC3" s="177"/>
      <c r="AD3" s="177"/>
      <c r="AE3" s="177"/>
      <c r="AF3" s="176" t="s">
        <v>28</v>
      </c>
      <c r="AG3" s="176"/>
      <c r="AH3" s="176"/>
      <c r="AI3" s="176"/>
      <c r="AJ3" s="176"/>
      <c r="AK3" s="137">
        <v>45843</v>
      </c>
      <c r="AL3" s="137"/>
      <c r="AM3" s="137"/>
      <c r="AN3" s="137"/>
      <c r="AO3" s="137"/>
      <c r="AP3" s="137"/>
      <c r="AQ3" s="137"/>
      <c r="AR3" s="137"/>
      <c r="AS3" s="137"/>
      <c r="AT3" s="137"/>
      <c r="AU3" s="138"/>
      <c r="AV3" s="17"/>
      <c r="AW3" s="17"/>
      <c r="AX3" s="17"/>
      <c r="AY3" s="17"/>
      <c r="AZ3" s="17"/>
      <c r="BA3" s="17"/>
    </row>
    <row r="4" spans="1:56" ht="14.25" customHeight="1" x14ac:dyDescent="0.2">
      <c r="A4" s="179" t="str">
        <f>IF(V4="","Welche Art von Vorlage wird benötigt? Wählen Sie im orangen Feld (rechts) aus.","")</f>
        <v/>
      </c>
      <c r="B4" s="179"/>
      <c r="C4" s="179"/>
      <c r="D4" s="179"/>
      <c r="E4" s="179"/>
      <c r="F4" s="179"/>
      <c r="G4" s="179"/>
      <c r="H4" s="179"/>
      <c r="I4" s="179"/>
      <c r="J4" s="179"/>
      <c r="K4" s="179"/>
      <c r="L4" s="179"/>
      <c r="M4" s="179"/>
      <c r="N4" s="179"/>
      <c r="O4" s="179"/>
      <c r="P4" s="179"/>
      <c r="Q4" s="179"/>
      <c r="R4" s="179"/>
      <c r="S4" s="179"/>
      <c r="T4" s="179"/>
      <c r="U4" s="179"/>
      <c r="V4" s="178" t="s">
        <v>32</v>
      </c>
      <c r="W4" s="178"/>
      <c r="X4" s="178"/>
      <c r="Y4" s="178"/>
      <c r="Z4" s="178"/>
      <c r="AA4" s="178"/>
      <c r="AB4" s="178"/>
      <c r="AC4" s="178"/>
      <c r="AD4" s="178"/>
      <c r="AE4" s="178"/>
      <c r="AF4" s="178"/>
      <c r="AG4" s="178"/>
      <c r="AH4" s="178"/>
      <c r="AI4" s="178"/>
      <c r="AJ4" s="178"/>
      <c r="AK4" s="178"/>
      <c r="AM4" s="139" t="str">
        <f>IF($V$4="","Nach jedem Gebrauch eine neue Vorlage öffnen -&gt; Speichern unter","")</f>
        <v/>
      </c>
      <c r="AN4" s="139"/>
      <c r="AO4" s="139"/>
      <c r="AP4" s="139"/>
      <c r="AQ4" s="139"/>
      <c r="AR4" s="139"/>
      <c r="AS4" s="139"/>
      <c r="AT4" s="139"/>
      <c r="AU4" s="139"/>
      <c r="AV4" s="139"/>
      <c r="AW4" s="139"/>
      <c r="AX4" s="139"/>
      <c r="AY4" s="139"/>
      <c r="AZ4" s="139"/>
      <c r="BA4" s="139"/>
      <c r="BB4" s="139"/>
      <c r="BC4" s="139"/>
    </row>
    <row r="5" spans="1:56" ht="12.75" customHeight="1" x14ac:dyDescent="0.2">
      <c r="A5" s="169" t="s">
        <v>145</v>
      </c>
      <c r="B5" s="170"/>
      <c r="C5" s="18"/>
      <c r="D5" s="145" t="s">
        <v>0</v>
      </c>
      <c r="E5" s="146"/>
      <c r="F5" s="146"/>
      <c r="G5" s="146"/>
      <c r="H5" s="146"/>
      <c r="I5" s="146"/>
      <c r="J5" s="146"/>
      <c r="K5" s="146"/>
      <c r="L5" s="146"/>
      <c r="M5" s="147"/>
      <c r="N5" s="159">
        <f>IFERROR(VLOOKUP(A5,'Qualabtoleranzen&amp;Einheiten'!$B$6:$E$200,2,FALSE),"")</f>
        <v>0.25</v>
      </c>
      <c r="O5" s="159"/>
      <c r="P5" s="159"/>
      <c r="Q5" s="160"/>
      <c r="R5" s="19"/>
      <c r="S5" s="169" t="s">
        <v>103</v>
      </c>
      <c r="T5" s="170"/>
      <c r="U5" s="18"/>
      <c r="V5" s="145" t="s">
        <v>0</v>
      </c>
      <c r="W5" s="146"/>
      <c r="X5" s="146"/>
      <c r="Y5" s="146"/>
      <c r="Z5" s="146"/>
      <c r="AA5" s="146"/>
      <c r="AB5" s="146"/>
      <c r="AC5" s="146"/>
      <c r="AD5" s="146"/>
      <c r="AE5" s="147"/>
      <c r="AF5" s="159">
        <f>IFERROR(VLOOKUP(S5,'Qualabtoleranzen&amp;Einheiten'!$B$6:$E$200,2,FALSE),"")</f>
        <v>0.25</v>
      </c>
      <c r="AG5" s="159"/>
      <c r="AH5" s="159"/>
      <c r="AI5" s="160"/>
      <c r="AJ5" s="40"/>
      <c r="AK5" s="169" t="s">
        <v>118</v>
      </c>
      <c r="AL5" s="170"/>
      <c r="AM5" s="18"/>
      <c r="AN5" s="145" t="s">
        <v>0</v>
      </c>
      <c r="AO5" s="146"/>
      <c r="AP5" s="146"/>
      <c r="AQ5" s="146"/>
      <c r="AR5" s="146"/>
      <c r="AS5" s="146"/>
      <c r="AT5" s="146"/>
      <c r="AU5" s="146"/>
      <c r="AV5" s="146"/>
      <c r="AW5" s="147"/>
      <c r="AX5" s="159">
        <f>IFERROR(VLOOKUP(AK5,'Qualabtoleranzen&amp;Einheiten'!$B$6:$E$200,2,FALSE),"")</f>
        <v>0.09</v>
      </c>
      <c r="AY5" s="159"/>
      <c r="AZ5" s="159"/>
      <c r="BA5" s="160"/>
    </row>
    <row r="6" spans="1:56" ht="12.75" customHeight="1" x14ac:dyDescent="0.2">
      <c r="A6" s="171"/>
      <c r="B6" s="172"/>
      <c r="C6" s="18"/>
      <c r="D6" s="145" t="s">
        <v>8</v>
      </c>
      <c r="E6" s="146"/>
      <c r="F6" s="146"/>
      <c r="G6" s="146"/>
      <c r="H6" s="146"/>
      <c r="I6" s="146"/>
      <c r="J6" s="146"/>
      <c r="K6" s="146"/>
      <c r="L6" s="146"/>
      <c r="M6" s="147"/>
      <c r="N6" s="159">
        <v>0.13</v>
      </c>
      <c r="O6" s="159"/>
      <c r="P6" s="159"/>
      <c r="Q6" s="160"/>
      <c r="R6" s="19"/>
      <c r="S6" s="171"/>
      <c r="T6" s="172"/>
      <c r="U6" s="18"/>
      <c r="V6" s="145" t="s">
        <v>8</v>
      </c>
      <c r="W6" s="146"/>
      <c r="X6" s="146"/>
      <c r="Y6" s="146"/>
      <c r="Z6" s="146"/>
      <c r="AA6" s="146"/>
      <c r="AB6" s="146"/>
      <c r="AC6" s="146"/>
      <c r="AD6" s="146"/>
      <c r="AE6" s="147"/>
      <c r="AF6" s="159">
        <v>0.09</v>
      </c>
      <c r="AG6" s="159"/>
      <c r="AH6" s="159"/>
      <c r="AI6" s="160"/>
      <c r="AJ6" s="40"/>
      <c r="AK6" s="171"/>
      <c r="AL6" s="172"/>
      <c r="AM6" s="18"/>
      <c r="AN6" s="145" t="s">
        <v>8</v>
      </c>
      <c r="AO6" s="146"/>
      <c r="AP6" s="146"/>
      <c r="AQ6" s="146"/>
      <c r="AR6" s="146"/>
      <c r="AS6" s="146"/>
      <c r="AT6" s="146"/>
      <c r="AU6" s="146"/>
      <c r="AV6" s="146"/>
      <c r="AW6" s="147"/>
      <c r="AX6" s="159">
        <v>0.06</v>
      </c>
      <c r="AY6" s="159"/>
      <c r="AZ6" s="159"/>
      <c r="BA6" s="160"/>
    </row>
    <row r="7" spans="1:56" ht="12.75" customHeight="1" x14ac:dyDescent="0.2">
      <c r="A7" s="164"/>
      <c r="B7" s="165"/>
      <c r="C7" s="18"/>
      <c r="D7" s="148" t="str">
        <f>IF(AND($V$4="Eine Vorlage zur Zielwertermittlung",NOT(L7="----------")),"neuer Zielwert",IF(NOT($V$4="Eine Vorlage zur Zielwertermittlung"),"Zielwert",""))</f>
        <v>Zielwert</v>
      </c>
      <c r="E7" s="149"/>
      <c r="F7" s="149"/>
      <c r="G7" s="149"/>
      <c r="H7" s="149"/>
      <c r="I7" s="149"/>
      <c r="J7" s="149"/>
      <c r="K7" s="150"/>
      <c r="L7" s="168">
        <v>7.7</v>
      </c>
      <c r="M7" s="168"/>
      <c r="N7" s="168"/>
      <c r="O7" s="161" t="str">
        <f>IFERROR(VLOOKUP(A5,'Qualabtoleranzen&amp;Einheiten'!$B$6:$E$200,4,FALSE),"Einheit")</f>
        <v>x103/µL</v>
      </c>
      <c r="P7" s="162"/>
      <c r="Q7" s="163"/>
      <c r="R7" s="19"/>
      <c r="S7" s="164"/>
      <c r="T7" s="165"/>
      <c r="U7" s="18"/>
      <c r="V7" s="148" t="str">
        <f>IF(AND($V$4="Eine Vorlage zur Zielwertermittlung",NOT(AD7="----------")),"neuer Zielwert",IF(NOT($V$4="Eine Vorlage zur Zielwertermittlung"),"Zielwert",""))</f>
        <v>Zielwert</v>
      </c>
      <c r="W7" s="149"/>
      <c r="X7" s="149"/>
      <c r="Y7" s="149"/>
      <c r="Z7" s="149"/>
      <c r="AA7" s="149"/>
      <c r="AB7" s="149"/>
      <c r="AC7" s="150"/>
      <c r="AD7" s="168">
        <v>4.63</v>
      </c>
      <c r="AE7" s="168"/>
      <c r="AF7" s="168"/>
      <c r="AG7" s="161" t="str">
        <f>IFERROR(VLOOKUP(S5,'Qualabtoleranzen&amp;Einheiten'!$B$6:$E$200,4,FALSE),"Einheit")</f>
        <v>x106/µl</v>
      </c>
      <c r="AH7" s="162"/>
      <c r="AI7" s="163"/>
      <c r="AJ7" s="40"/>
      <c r="AK7" s="164"/>
      <c r="AL7" s="165"/>
      <c r="AM7" s="18"/>
      <c r="AN7" s="148" t="str">
        <f>IF(AND($V$4="Eine Vorlage zur Zielwertermittlung",NOT(AV7="----------")),"neuer Zielwert",IF(NOT($V$4="Eine Vorlage zur Zielwertermittlung"),"Zielwert",""))</f>
        <v>Zielwert</v>
      </c>
      <c r="AO7" s="149"/>
      <c r="AP7" s="149"/>
      <c r="AQ7" s="149"/>
      <c r="AR7" s="149"/>
      <c r="AS7" s="149"/>
      <c r="AT7" s="149"/>
      <c r="AU7" s="150"/>
      <c r="AV7" s="168">
        <v>13.5</v>
      </c>
      <c r="AW7" s="168"/>
      <c r="AX7" s="168"/>
      <c r="AY7" s="161" t="str">
        <f>IFERROR(VLOOKUP(AK5,'Qualabtoleranzen&amp;Einheiten'!$B$6:$E$200,4,FALSE),"Einheit")</f>
        <v>g/dl</v>
      </c>
      <c r="AZ7" s="162"/>
      <c r="BA7" s="163"/>
    </row>
    <row r="8" spans="1:56" ht="12.75" customHeight="1" x14ac:dyDescent="0.2">
      <c r="A8" s="166"/>
      <c r="B8" s="167"/>
      <c r="C8" s="18"/>
      <c r="D8" s="143" t="str">
        <f>IF(L8="","","Standardabweichung")</f>
        <v>Standardabweichung</v>
      </c>
      <c r="E8" s="143"/>
      <c r="F8" s="143"/>
      <c r="G8" s="143"/>
      <c r="H8" s="143"/>
      <c r="I8" s="143"/>
      <c r="J8" s="143"/>
      <c r="K8" s="143"/>
      <c r="L8" s="144">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0.3</v>
      </c>
      <c r="M8" s="144"/>
      <c r="N8" s="144"/>
      <c r="O8" s="158" t="str">
        <f>IF(L8="","",O7)</f>
        <v>x103/µL</v>
      </c>
      <c r="P8" s="158"/>
      <c r="Q8" s="158"/>
      <c r="R8" s="19"/>
      <c r="S8" s="166"/>
      <c r="T8" s="167"/>
      <c r="U8" s="18"/>
      <c r="V8" s="143" t="str">
        <f>IF(AD8="","","Standardabweichung")</f>
        <v>Standardabweichung</v>
      </c>
      <c r="W8" s="143"/>
      <c r="X8" s="143"/>
      <c r="Y8" s="143"/>
      <c r="Z8" s="143"/>
      <c r="AA8" s="143"/>
      <c r="AB8" s="143"/>
      <c r="AC8" s="143"/>
      <c r="AD8" s="144">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0.14000000000000001</v>
      </c>
      <c r="AE8" s="144"/>
      <c r="AF8" s="144"/>
      <c r="AG8" s="158" t="str">
        <f>IF(AD8="","",AG7)</f>
        <v>x106/µl</v>
      </c>
      <c r="AH8" s="158"/>
      <c r="AI8" s="158"/>
      <c r="AJ8" s="40"/>
      <c r="AK8" s="166"/>
      <c r="AL8" s="167"/>
      <c r="AM8" s="18"/>
      <c r="AN8" s="143" t="str">
        <f>IF(AV8="","","Standardabweichung")</f>
        <v>Standardabweichung</v>
      </c>
      <c r="AO8" s="143"/>
      <c r="AP8" s="143"/>
      <c r="AQ8" s="143"/>
      <c r="AR8" s="143"/>
      <c r="AS8" s="143"/>
      <c r="AT8" s="143"/>
      <c r="AU8" s="143"/>
      <c r="AV8" s="144">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0.3</v>
      </c>
      <c r="AW8" s="144"/>
      <c r="AX8" s="144"/>
      <c r="AY8" s="158" t="str">
        <f>IF(AV8="","",AY7)</f>
        <v>g/dl</v>
      </c>
      <c r="AZ8" s="158"/>
      <c r="BA8" s="158"/>
    </row>
    <row r="9" spans="1:56" ht="13.5" x14ac:dyDescent="0.25">
      <c r="A9" s="60" t="str">
        <f>IF($V$4="Eine Vorlage zur Zielwertüberwachung","Verwendeter ZW =","")</f>
        <v/>
      </c>
      <c r="B9" s="140" t="s">
        <v>34</v>
      </c>
      <c r="C9" s="140"/>
      <c r="D9" s="141" t="str">
        <f>IF(AND($V$4="Eine Vorlage zur Zielwertüberwachung",NOT(O9="")),"errechneter Mittelwert:","")</f>
        <v/>
      </c>
      <c r="E9" s="141"/>
      <c r="F9" s="141"/>
      <c r="G9" s="141"/>
      <c r="H9" s="141"/>
      <c r="I9" s="141"/>
      <c r="J9" s="141"/>
      <c r="K9" s="141"/>
      <c r="L9" s="141"/>
      <c r="M9" s="141"/>
      <c r="N9" s="141"/>
      <c r="O9" s="142" t="str" cm="1">
        <f t="array" ref="O9">IF(OR(AND(B13:B37=""),NOT($V$4="Eine Vorlage zur Zielwertüberwachung")),"",ROUND(AVERAGE(B13:B37),IF(B12="0 Komastellen",0,IF(B12="1 Komastelle",1,IF(B12="2 Komastellen",2,IF(B12="3 Komastellen",3,1))))))</f>
        <v/>
      </c>
      <c r="P9" s="142"/>
      <c r="Q9" s="142"/>
      <c r="R9" s="20"/>
      <c r="S9" s="60" t="str">
        <f>IF($V$4="Eine Vorlage zur Zielwertüberwachung","Verwendeter ZW =","")</f>
        <v/>
      </c>
      <c r="T9" s="140" t="s">
        <v>34</v>
      </c>
      <c r="U9" s="140"/>
      <c r="V9" s="141" t="str">
        <f>IF(AND($V$4="Eine Vorlage zur Zielwertüberwachung",NOT(AG9="")),"errechneter Mittelwert:","")</f>
        <v/>
      </c>
      <c r="W9" s="141"/>
      <c r="X9" s="141"/>
      <c r="Y9" s="141"/>
      <c r="Z9" s="141"/>
      <c r="AA9" s="141"/>
      <c r="AB9" s="141"/>
      <c r="AC9" s="141"/>
      <c r="AD9" s="141"/>
      <c r="AE9" s="141"/>
      <c r="AF9" s="141"/>
      <c r="AG9" s="142" t="str" cm="1">
        <f t="array" ref="AG9">IF(OR(AND(T13:T37=""),NOT($V$4="Eine Vorlage zur Zielwertüberwachung")),"",ROUND(AVERAGE(T13:T37),IF(T12="0 Komastellen",0,IF(T12="1 Komastelle",1,IF(T12="2 Komastellen",2,IF(T12="3 Komastellen",3,1))))))</f>
        <v/>
      </c>
      <c r="AH9" s="142"/>
      <c r="AI9" s="142"/>
      <c r="AK9" s="60" t="str">
        <f>IF($V$4="Eine Vorlage zur Zielwertüberwachung","Verwendeter ZW =","")</f>
        <v/>
      </c>
      <c r="AL9" s="140" t="s">
        <v>34</v>
      </c>
      <c r="AM9" s="140"/>
      <c r="AN9" s="141" t="str">
        <f>IF(AND($V$4="Eine Vorlage zur Zielwertüberwachung",NOT(AY9="")),"errechneter Mittelwert:","")</f>
        <v/>
      </c>
      <c r="AO9" s="141"/>
      <c r="AP9" s="141"/>
      <c r="AQ9" s="141"/>
      <c r="AR9" s="141"/>
      <c r="AS9" s="141"/>
      <c r="AT9" s="141"/>
      <c r="AU9" s="141"/>
      <c r="AV9" s="141"/>
      <c r="AW9" s="141"/>
      <c r="AX9" s="141"/>
      <c r="AY9" s="142" t="str" cm="1">
        <f t="array" ref="AY9">IF(OR(AND(AL13:AL37=""),NOT($V$4="Eine Vorlage zur Zielwertüberwachung")),"",ROUND(AVERAGE(AL13:AL37),IF(AL12="0 Komastellen",0,IF(AL12="1 Komastelle",1,IF(AL12="2 Komastellen",2,IF(AL12="3 Komastellen",3,1))))))</f>
        <v/>
      </c>
      <c r="AZ9" s="142"/>
      <c r="BA9" s="142"/>
    </row>
    <row r="10" spans="1:56" s="22" customFormat="1" x14ac:dyDescent="0.2">
      <c r="A10" s="48" t="s">
        <v>1</v>
      </c>
      <c r="B10" s="42" t="str">
        <f>O7</f>
        <v>x103/µL</v>
      </c>
      <c r="C10" s="43"/>
      <c r="D10" s="151" t="s">
        <v>2</v>
      </c>
      <c r="E10" s="152"/>
      <c r="F10" s="151" t="s">
        <v>3</v>
      </c>
      <c r="G10" s="152"/>
      <c r="H10" s="151" t="s">
        <v>4</v>
      </c>
      <c r="I10" s="152"/>
      <c r="J10" s="153" t="str">
        <f>IF(AND($V$4="Eine Vorlage zur Zielwertüberwachung",B9="errechneter Mw"),"Mw","Zw")</f>
        <v>Zw</v>
      </c>
      <c r="K10" s="152"/>
      <c r="L10" s="153" t="s">
        <v>5</v>
      </c>
      <c r="M10" s="154"/>
      <c r="N10" s="151" t="s">
        <v>6</v>
      </c>
      <c r="O10" s="154"/>
      <c r="P10" s="158" t="s">
        <v>7</v>
      </c>
      <c r="Q10" s="154"/>
      <c r="R10" s="21"/>
      <c r="S10" s="48" t="s">
        <v>1</v>
      </c>
      <c r="T10" s="42" t="str">
        <f>AG7</f>
        <v>x106/µl</v>
      </c>
      <c r="U10" s="43"/>
      <c r="V10" s="151" t="s">
        <v>2</v>
      </c>
      <c r="W10" s="152"/>
      <c r="X10" s="151" t="s">
        <v>3</v>
      </c>
      <c r="Y10" s="152"/>
      <c r="Z10" s="151" t="s">
        <v>4</v>
      </c>
      <c r="AA10" s="152"/>
      <c r="AB10" s="153" t="str">
        <f>IF(AND($V$4="Eine Vorlage zur Zielwertüberwachung",T9="errechneter Mw"),"Mw","Zw")</f>
        <v>Zw</v>
      </c>
      <c r="AC10" s="152"/>
      <c r="AD10" s="153" t="s">
        <v>5</v>
      </c>
      <c r="AE10" s="154"/>
      <c r="AF10" s="151" t="s">
        <v>6</v>
      </c>
      <c r="AG10" s="154"/>
      <c r="AH10" s="158" t="s">
        <v>7</v>
      </c>
      <c r="AI10" s="154"/>
      <c r="AJ10" s="40"/>
      <c r="AK10" s="48" t="s">
        <v>1</v>
      </c>
      <c r="AL10" s="42" t="str">
        <f>AY7</f>
        <v>g/dl</v>
      </c>
      <c r="AM10" s="43"/>
      <c r="AN10" s="151" t="s">
        <v>2</v>
      </c>
      <c r="AO10" s="152"/>
      <c r="AP10" s="151" t="s">
        <v>3</v>
      </c>
      <c r="AQ10" s="152"/>
      <c r="AR10" s="151" t="s">
        <v>4</v>
      </c>
      <c r="AS10" s="152"/>
      <c r="AT10" s="153" t="str">
        <f>IF(AND($V$4="Eine Vorlage zur Zielwertüberwachung",AL9="errechneter Mw"),"Mw","Zw")</f>
        <v>Zw</v>
      </c>
      <c r="AU10" s="152"/>
      <c r="AV10" s="153" t="s">
        <v>5</v>
      </c>
      <c r="AW10" s="154"/>
      <c r="AX10" s="151" t="s">
        <v>6</v>
      </c>
      <c r="AY10" s="154"/>
      <c r="AZ10" s="158" t="s">
        <v>7</v>
      </c>
      <c r="BA10" s="154"/>
      <c r="BC10" s="129" t="s">
        <v>260</v>
      </c>
      <c r="BD10" s="130"/>
    </row>
    <row r="11" spans="1:56" s="22" customFormat="1" x14ac:dyDescent="0.2">
      <c r="A11" s="44" t="s">
        <v>9</v>
      </c>
      <c r="B11" s="47" t="s">
        <v>27</v>
      </c>
      <c r="C11" s="43"/>
      <c r="D11" s="15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6.6999999999999993</v>
      </c>
      <c r="E11" s="156"/>
      <c r="F11" s="15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7.1</v>
      </c>
      <c r="G11" s="156"/>
      <c r="H11" s="15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7.3999999999999995</v>
      </c>
      <c r="I11" s="156"/>
      <c r="J11" s="157"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7.7</v>
      </c>
      <c r="K11" s="156"/>
      <c r="L11" s="224">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v>
      </c>
      <c r="M11" s="225"/>
      <c r="N11" s="15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8.3000000000000007</v>
      </c>
      <c r="O11" s="156"/>
      <c r="P11" s="15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8.6999999999999993</v>
      </c>
      <c r="Q11" s="156"/>
      <c r="R11" s="41"/>
      <c r="S11" s="44" t="s">
        <v>9</v>
      </c>
      <c r="T11" s="47" t="s">
        <v>27</v>
      </c>
      <c r="U11" s="43"/>
      <c r="V11" s="15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4.22</v>
      </c>
      <c r="W11" s="156"/>
      <c r="X11" s="15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4.3599999999999994</v>
      </c>
      <c r="Y11" s="156"/>
      <c r="Z11" s="22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v>
      </c>
      <c r="AA11" s="223"/>
      <c r="AB11" s="157"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4.63</v>
      </c>
      <c r="AC11" s="156"/>
      <c r="AD11" s="15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4.76</v>
      </c>
      <c r="AE11" s="156"/>
      <c r="AF11" s="222">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4.9000000000000004</v>
      </c>
      <c r="AG11" s="223"/>
      <c r="AH11" s="15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5.04</v>
      </c>
      <c r="AI11" s="156"/>
      <c r="AJ11" s="40"/>
      <c r="AK11" s="44" t="s">
        <v>9</v>
      </c>
      <c r="AL11" s="47" t="s">
        <v>27</v>
      </c>
      <c r="AM11" s="43"/>
      <c r="AN11" s="157">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12.7</v>
      </c>
      <c r="AO11" s="156"/>
      <c r="AP11" s="224">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v>
      </c>
      <c r="AQ11" s="225"/>
      <c r="AR11" s="15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13.299999999999999</v>
      </c>
      <c r="AS11" s="156"/>
      <c r="AT11" s="157"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13.5</v>
      </c>
      <c r="AU11" s="156"/>
      <c r="AV11" s="15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13.7</v>
      </c>
      <c r="AW11" s="156"/>
      <c r="AX11" s="224">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v>
      </c>
      <c r="AY11" s="225"/>
      <c r="AZ11" s="15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14.3</v>
      </c>
      <c r="BA11" s="156"/>
      <c r="BC11" s="131"/>
      <c r="BD11" s="132"/>
    </row>
    <row r="12" spans="1:56" ht="14.25" customHeight="1" x14ac:dyDescent="0.2">
      <c r="A12" s="51" t="str">
        <f>IF(AND(NOT($V$4=""),OR(B12="",B12="Auswahl")),"Runden auf:","")</f>
        <v/>
      </c>
      <c r="B12" s="19" t="s">
        <v>37</v>
      </c>
      <c r="D12" s="24"/>
      <c r="E12" s="25"/>
      <c r="F12" s="24"/>
      <c r="G12" s="25"/>
      <c r="H12" s="24"/>
      <c r="I12" s="25"/>
      <c r="J12" s="24"/>
      <c r="K12" s="25"/>
      <c r="L12" s="24"/>
      <c r="M12" s="25"/>
      <c r="N12" s="24"/>
      <c r="O12" s="25"/>
      <c r="P12" s="24"/>
      <c r="Q12" s="25"/>
      <c r="R12" s="26"/>
      <c r="S12" s="51" t="str">
        <f>IF(AND(NOT($V$4=""),OR(T12="",T12="Auswahl")),"Runden auf:","")</f>
        <v/>
      </c>
      <c r="T12" s="19" t="s">
        <v>39</v>
      </c>
      <c r="V12" s="24"/>
      <c r="W12" s="25"/>
      <c r="X12" s="24"/>
      <c r="Y12" s="25"/>
      <c r="Z12" s="24"/>
      <c r="AA12" s="25"/>
      <c r="AB12" s="24"/>
      <c r="AC12" s="25"/>
      <c r="AD12" s="24"/>
      <c r="AE12" s="25"/>
      <c r="AF12" s="24"/>
      <c r="AG12" s="25"/>
      <c r="AH12" s="24"/>
      <c r="AI12" s="25"/>
      <c r="AK12" s="51" t="str">
        <f>IF(AND(NOT($V$4=""),OR(AL12="",AL12="Auswahl")),"Runden auf:","")</f>
        <v/>
      </c>
      <c r="AL12" s="19" t="s">
        <v>37</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25"/>
      <c r="BD13" s="126"/>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25"/>
      <c r="BD14" s="126"/>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27"/>
      <c r="BD15" s="128"/>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25"/>
      <c r="BD16" s="126"/>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25"/>
      <c r="BD17" s="126"/>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25"/>
      <c r="BD18" s="126"/>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25"/>
      <c r="BD19" s="126"/>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25"/>
      <c r="BD20" s="126"/>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25"/>
      <c r="BD21" s="126"/>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25"/>
      <c r="BD22" s="126"/>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25"/>
      <c r="BD23" s="126"/>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25"/>
      <c r="BD24" s="126"/>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25"/>
      <c r="BD25" s="126"/>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25"/>
      <c r="BD26" s="126"/>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25"/>
      <c r="BD27" s="126"/>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25"/>
      <c r="BD28" s="126"/>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25"/>
      <c r="BD29" s="126"/>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25"/>
      <c r="BD30" s="126"/>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25"/>
      <c r="BD31" s="126"/>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25"/>
      <c r="BD32" s="126"/>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25"/>
      <c r="BD33" s="126"/>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25"/>
      <c r="BD34" s="126"/>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25"/>
      <c r="BD35" s="126"/>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25"/>
      <c r="BD36" s="126"/>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25"/>
      <c r="BD37" s="126"/>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69" t="s">
        <v>115</v>
      </c>
      <c r="B41" s="170"/>
      <c r="C41" s="18"/>
      <c r="D41" s="145" t="s">
        <v>0</v>
      </c>
      <c r="E41" s="146"/>
      <c r="F41" s="146"/>
      <c r="G41" s="146"/>
      <c r="H41" s="146"/>
      <c r="I41" s="146"/>
      <c r="J41" s="146"/>
      <c r="K41" s="146"/>
      <c r="L41" s="146"/>
      <c r="M41" s="147"/>
      <c r="N41" s="159">
        <f>IFERROR(VLOOKUP(A41,'Qualabtoleranzen&amp;Einheiten'!$B$6:$E$200,2,FALSE),"")</f>
        <v>0.09</v>
      </c>
      <c r="O41" s="159"/>
      <c r="P41" s="159"/>
      <c r="Q41" s="160"/>
      <c r="R41" s="19"/>
      <c r="S41" s="169" t="s">
        <v>179</v>
      </c>
      <c r="T41" s="170"/>
      <c r="U41" s="18"/>
      <c r="V41" s="145" t="s">
        <v>0</v>
      </c>
      <c r="W41" s="146"/>
      <c r="X41" s="146"/>
      <c r="Y41" s="146"/>
      <c r="Z41" s="146"/>
      <c r="AA41" s="146"/>
      <c r="AB41" s="146"/>
      <c r="AC41" s="146"/>
      <c r="AD41" s="146"/>
      <c r="AE41" s="147"/>
      <c r="AF41" s="159">
        <f>IFERROR(VLOOKUP(S41,'Qualabtoleranzen&amp;Einheiten'!$B$6:$E$200,2,FALSE),"")</f>
        <v>0.25</v>
      </c>
      <c r="AG41" s="159"/>
      <c r="AH41" s="159"/>
      <c r="AI41" s="160"/>
      <c r="AJ41" s="19"/>
      <c r="AK41" s="169" t="s">
        <v>261</v>
      </c>
      <c r="AL41" s="170"/>
      <c r="AM41" s="18"/>
      <c r="AN41" s="145" t="s">
        <v>0</v>
      </c>
      <c r="AO41" s="146"/>
      <c r="AP41" s="146"/>
      <c r="AQ41" s="146"/>
      <c r="AR41" s="146"/>
      <c r="AS41" s="146"/>
      <c r="AT41" s="146"/>
      <c r="AU41" s="146"/>
      <c r="AV41" s="146"/>
      <c r="AW41" s="147"/>
      <c r="AX41" s="159">
        <v>0.06</v>
      </c>
      <c r="AY41" s="159"/>
      <c r="AZ41" s="159"/>
      <c r="BA41" s="160"/>
    </row>
    <row r="42" spans="1:56" ht="12.75" customHeight="1" x14ac:dyDescent="0.2">
      <c r="A42" s="171"/>
      <c r="B42" s="172"/>
      <c r="C42" s="18"/>
      <c r="D42" s="145" t="s">
        <v>8</v>
      </c>
      <c r="E42" s="146"/>
      <c r="F42" s="146"/>
      <c r="G42" s="146"/>
      <c r="H42" s="146"/>
      <c r="I42" s="146"/>
      <c r="J42" s="146"/>
      <c r="K42" s="146"/>
      <c r="L42" s="146"/>
      <c r="M42" s="147"/>
      <c r="N42" s="159">
        <v>0.06</v>
      </c>
      <c r="O42" s="159"/>
      <c r="P42" s="159"/>
      <c r="Q42" s="160"/>
      <c r="R42" s="19"/>
      <c r="S42" s="171"/>
      <c r="T42" s="172"/>
      <c r="U42" s="18"/>
      <c r="V42" s="145" t="s">
        <v>8</v>
      </c>
      <c r="W42" s="146"/>
      <c r="X42" s="146"/>
      <c r="Y42" s="146"/>
      <c r="Z42" s="146"/>
      <c r="AA42" s="146"/>
      <c r="AB42" s="146"/>
      <c r="AC42" s="146"/>
      <c r="AD42" s="146"/>
      <c r="AE42" s="147"/>
      <c r="AF42" s="159">
        <f>IFERROR(VLOOKUP(S41,'Qualabtoleranzen&amp;Einheiten'!$B$6:$E$200,3,FALSE),"")</f>
        <v>0.152</v>
      </c>
      <c r="AG42" s="159"/>
      <c r="AH42" s="159"/>
      <c r="AI42" s="160"/>
      <c r="AJ42" s="19"/>
      <c r="AK42" s="171"/>
      <c r="AL42" s="172"/>
      <c r="AM42" s="18"/>
      <c r="AN42" s="145" t="s">
        <v>8</v>
      </c>
      <c r="AO42" s="146"/>
      <c r="AP42" s="146"/>
      <c r="AQ42" s="146"/>
      <c r="AR42" s="146"/>
      <c r="AS42" s="146"/>
      <c r="AT42" s="146"/>
      <c r="AU42" s="146"/>
      <c r="AV42" s="146"/>
      <c r="AW42" s="147"/>
      <c r="AX42" s="159">
        <v>0.09</v>
      </c>
      <c r="AY42" s="159"/>
      <c r="AZ42" s="159"/>
      <c r="BA42" s="160"/>
    </row>
    <row r="43" spans="1:56" s="22" customFormat="1" ht="12.75" customHeight="1" x14ac:dyDescent="0.2">
      <c r="A43" s="164"/>
      <c r="B43" s="165"/>
      <c r="C43" s="18"/>
      <c r="D43" s="148" t="str">
        <f>IF(AND($V$4="Eine Vorlage zur Zielwertermittlung",NOT(L43="----------")),"neuer Zielwert",IF(NOT($V$4="Eine Vorlage zur Zielwertermittlung"),"Zielwert",""))</f>
        <v>Zielwert</v>
      </c>
      <c r="E43" s="149"/>
      <c r="F43" s="149"/>
      <c r="G43" s="149"/>
      <c r="H43" s="149"/>
      <c r="I43" s="149"/>
      <c r="J43" s="149"/>
      <c r="K43" s="150"/>
      <c r="L43" s="168">
        <v>37.5</v>
      </c>
      <c r="M43" s="168"/>
      <c r="N43" s="168"/>
      <c r="O43" s="161" t="str">
        <f>IFERROR(VLOOKUP(A41,'Qualabtoleranzen&amp;Einheiten'!$B$6:$E$200,4,FALSE),"Einheit")</f>
        <v>%</v>
      </c>
      <c r="P43" s="162"/>
      <c r="Q43" s="163"/>
      <c r="R43" s="19"/>
      <c r="S43" s="164"/>
      <c r="T43" s="165"/>
      <c r="U43" s="18"/>
      <c r="V43" s="148" t="str">
        <f>IF(AND($V$4="Eine Vorlage zur Zielwertermittlung",NOT(AD43="----------")),"neuer Zielwert",IF(NOT($V$4="Eine Vorlage zur Zielwertermittlung"),"Zielwert",""))</f>
        <v>Zielwert</v>
      </c>
      <c r="W43" s="149"/>
      <c r="X43" s="149"/>
      <c r="Y43" s="149"/>
      <c r="Z43" s="149"/>
      <c r="AA43" s="149"/>
      <c r="AB43" s="149"/>
      <c r="AC43" s="150"/>
      <c r="AD43" s="168">
        <v>247</v>
      </c>
      <c r="AE43" s="168"/>
      <c r="AF43" s="168"/>
      <c r="AG43" s="161" t="str">
        <f>IFERROR(VLOOKUP(S41,'Qualabtoleranzen&amp;Einheiten'!$B$6:$E$200,4,FALSE),"Einheit")</f>
        <v>x103/µL</v>
      </c>
      <c r="AH43" s="162"/>
      <c r="AI43" s="163"/>
      <c r="AJ43" s="19"/>
      <c r="AK43" s="164"/>
      <c r="AL43" s="165"/>
      <c r="AM43" s="18"/>
      <c r="AN43" s="148" t="str">
        <f>IF(AND($V$4="Eine Vorlage zur Zielwertermittlung",NOT(AV43="----------")),"neuer Zielwert",IF(NOT($V$4="Eine Vorlage zur Zielwertermittlung"),"Zielwert",""))</f>
        <v>Zielwert</v>
      </c>
      <c r="AO43" s="149"/>
      <c r="AP43" s="149"/>
      <c r="AQ43" s="149"/>
      <c r="AR43" s="149"/>
      <c r="AS43" s="149"/>
      <c r="AT43" s="149"/>
      <c r="AU43" s="150"/>
      <c r="AV43" s="168">
        <v>81</v>
      </c>
      <c r="AW43" s="168"/>
      <c r="AX43" s="168"/>
      <c r="AY43" s="161" t="s">
        <v>265</v>
      </c>
      <c r="AZ43" s="162"/>
      <c r="BA43" s="163"/>
      <c r="BC43" s="16"/>
    </row>
    <row r="44" spans="1:56" s="22" customFormat="1" ht="12.75" customHeight="1" x14ac:dyDescent="0.2">
      <c r="A44" s="166"/>
      <c r="B44" s="167"/>
      <c r="C44" s="18"/>
      <c r="D44" s="143" t="str">
        <f>IF(L44="","","Standardabweichung")</f>
        <v>Standardabweichung</v>
      </c>
      <c r="E44" s="143"/>
      <c r="F44" s="143"/>
      <c r="G44" s="143"/>
      <c r="H44" s="143"/>
      <c r="I44" s="143"/>
      <c r="J44" s="143"/>
      <c r="K44" s="143"/>
      <c r="L44" s="144">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0.8</v>
      </c>
      <c r="M44" s="144"/>
      <c r="N44" s="144"/>
      <c r="O44" s="158" t="str">
        <f>IF(L44="","",O43)</f>
        <v>%</v>
      </c>
      <c r="P44" s="158"/>
      <c r="Q44" s="158"/>
      <c r="R44" s="19"/>
      <c r="S44" s="166"/>
      <c r="T44" s="167"/>
      <c r="U44" s="18"/>
      <c r="V44" s="143" t="str">
        <f>IF(AD44="","","Standardabweichung")</f>
        <v>Standardabweichung</v>
      </c>
      <c r="W44" s="143"/>
      <c r="X44" s="143"/>
      <c r="Y44" s="143"/>
      <c r="Z44" s="143"/>
      <c r="AA44" s="143"/>
      <c r="AB44" s="143"/>
      <c r="AC44" s="143"/>
      <c r="AD44" s="144">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13</v>
      </c>
      <c r="AE44" s="144"/>
      <c r="AF44" s="144"/>
      <c r="AG44" s="158" t="str">
        <f>IF(AD44="","",AG43)</f>
        <v>x103/µL</v>
      </c>
      <c r="AH44" s="158"/>
      <c r="AI44" s="158"/>
      <c r="AJ44" s="19"/>
      <c r="AK44" s="166"/>
      <c r="AL44" s="167"/>
      <c r="AM44" s="18"/>
      <c r="AN44" s="143" t="str">
        <f>IF(AV44="","","Standardabweichung")</f>
        <v>Standardabweichung</v>
      </c>
      <c r="AO44" s="143"/>
      <c r="AP44" s="143"/>
      <c r="AQ44" s="143"/>
      <c r="AR44" s="143"/>
      <c r="AS44" s="143"/>
      <c r="AT44" s="143"/>
      <c r="AU44" s="143"/>
      <c r="AV44" s="144">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2</v>
      </c>
      <c r="AW44" s="144"/>
      <c r="AX44" s="144"/>
      <c r="AY44" s="158" t="str">
        <f>IF(AV44="","",AY43)</f>
        <v>fl</v>
      </c>
      <c r="AZ44" s="158"/>
      <c r="BA44" s="158"/>
      <c r="BC44" s="16"/>
    </row>
    <row r="45" spans="1:56" ht="13.5" x14ac:dyDescent="0.25">
      <c r="A45" s="60" t="str">
        <f>IF($V$4="Eine Vorlage zur Zielwertüberwachung","Verwendeter ZW =","")</f>
        <v/>
      </c>
      <c r="B45" s="140" t="s">
        <v>34</v>
      </c>
      <c r="C45" s="140"/>
      <c r="D45" s="141" t="str">
        <f>IF(AND($V$4="Eine Vorlage zur Zielwertüberwachung",NOT(O45="")),"errechneter Mittelwert:","")</f>
        <v/>
      </c>
      <c r="E45" s="141"/>
      <c r="F45" s="141"/>
      <c r="G45" s="141"/>
      <c r="H45" s="141"/>
      <c r="I45" s="141"/>
      <c r="J45" s="141"/>
      <c r="K45" s="141"/>
      <c r="L45" s="141"/>
      <c r="M45" s="141"/>
      <c r="N45" s="141"/>
      <c r="O45" s="142" t="str" cm="1">
        <f t="array" ref="O45">IF(OR(AND(B49:B73=""),NOT($V$4="Eine Vorlage zur Zielwertüberwachung")),"",ROUND(AVERAGE(B49:B73),IF(B48="0 Komastellen",0,IF(B48="1 Komastelle",1,IF(B48="2 Komastellen",2,IF(B48="3 Komastellen",3,1))))))</f>
        <v/>
      </c>
      <c r="P45" s="142"/>
      <c r="Q45" s="142"/>
      <c r="R45" s="20"/>
      <c r="S45" s="60" t="str">
        <f>IF($V$4="Eine Vorlage zur Zielwertüberwachung","Verwendeter ZW =","")</f>
        <v/>
      </c>
      <c r="T45" s="140" t="s">
        <v>34</v>
      </c>
      <c r="U45" s="140"/>
      <c r="V45" s="141" t="str">
        <f>IF(AND($V$4="Eine Vorlage zur Zielwertüberwachung",NOT(AG45="")),"errechneter Mittelwert:","")</f>
        <v/>
      </c>
      <c r="W45" s="141"/>
      <c r="X45" s="141"/>
      <c r="Y45" s="141"/>
      <c r="Z45" s="141"/>
      <c r="AA45" s="141"/>
      <c r="AB45" s="141"/>
      <c r="AC45" s="141"/>
      <c r="AD45" s="141"/>
      <c r="AE45" s="141"/>
      <c r="AF45" s="141"/>
      <c r="AG45" s="142" t="str" cm="1">
        <f t="array" ref="AG45">IF(OR(AND(T49:T73=""),NOT($V$4="Eine Vorlage zur Zielwertüberwachung")),"",ROUND(AVERAGE(T49:T73),IF(T48="0 Komastellen",0,IF(T48="1 Komastelle",1,IF(T48="2 Komastellen",2,IF(T48="3 Komastellen",3,1))))))</f>
        <v/>
      </c>
      <c r="AH45" s="142"/>
      <c r="AI45" s="142"/>
      <c r="AK45" s="60" t="str">
        <f>IF($V$4="Eine Vorlage zur Zielwertüberwachung","Verwendeter ZW =","")</f>
        <v/>
      </c>
      <c r="AL45" s="140" t="s">
        <v>34</v>
      </c>
      <c r="AM45" s="140"/>
      <c r="AN45" s="141" t="str">
        <f>IF(AND($V$4="Eine Vorlage zur Zielwertüberwachung",NOT(AY45="")),"errechneter Mittelwert:","")</f>
        <v/>
      </c>
      <c r="AO45" s="141"/>
      <c r="AP45" s="141"/>
      <c r="AQ45" s="141"/>
      <c r="AR45" s="141"/>
      <c r="AS45" s="141"/>
      <c r="AT45" s="141"/>
      <c r="AU45" s="141"/>
      <c r="AV45" s="141"/>
      <c r="AW45" s="141"/>
      <c r="AX45" s="141"/>
      <c r="AY45" s="142" t="str" cm="1">
        <f t="array" ref="AY45">IF(OR(AND(AL49:AL73=""),NOT($V$4="Eine Vorlage zur Zielwertüberwachung")),"",ROUND(AVERAGE(AL49:AL73),IF(AL48="0 Komastellen",0,IF(AL48="1 Komastelle",1,IF(AL48="2 Komastellen",2,IF(AL48="3 Komastellen",3,1))))))</f>
        <v/>
      </c>
      <c r="AZ45" s="142"/>
      <c r="BA45" s="142"/>
    </row>
    <row r="46" spans="1:56" x14ac:dyDescent="0.2">
      <c r="A46" s="48" t="s">
        <v>1</v>
      </c>
      <c r="B46" s="42" t="str">
        <f>O43</f>
        <v>%</v>
      </c>
      <c r="C46" s="43"/>
      <c r="D46" s="151" t="s">
        <v>2</v>
      </c>
      <c r="E46" s="152"/>
      <c r="F46" s="151" t="s">
        <v>3</v>
      </c>
      <c r="G46" s="152"/>
      <c r="H46" s="151" t="s">
        <v>4</v>
      </c>
      <c r="I46" s="152"/>
      <c r="J46" s="153" t="str">
        <f>IF(AND($V$4="Eine Vorlage zur Zielwertüberwachung",B45="errechneter Mw"),"Mw","Zw")</f>
        <v>Zw</v>
      </c>
      <c r="K46" s="152"/>
      <c r="L46" s="153" t="s">
        <v>5</v>
      </c>
      <c r="M46" s="154"/>
      <c r="N46" s="151" t="s">
        <v>6</v>
      </c>
      <c r="O46" s="154"/>
      <c r="P46" s="158" t="s">
        <v>7</v>
      </c>
      <c r="Q46" s="154"/>
      <c r="R46" s="21"/>
      <c r="S46" s="48" t="s">
        <v>1</v>
      </c>
      <c r="T46" s="42" t="str">
        <f>AG43</f>
        <v>x103/µL</v>
      </c>
      <c r="U46" s="43"/>
      <c r="V46" s="151" t="s">
        <v>2</v>
      </c>
      <c r="W46" s="152"/>
      <c r="X46" s="151" t="s">
        <v>3</v>
      </c>
      <c r="Y46" s="152"/>
      <c r="Z46" s="151" t="s">
        <v>4</v>
      </c>
      <c r="AA46" s="152"/>
      <c r="AB46" s="153" t="str">
        <f>IF(AND($V$4="Eine Vorlage zur Zielwertüberwachung",T45="errechneter Mw"),"Mw","Zw")</f>
        <v>Zw</v>
      </c>
      <c r="AC46" s="152"/>
      <c r="AD46" s="153" t="s">
        <v>5</v>
      </c>
      <c r="AE46" s="154"/>
      <c r="AF46" s="151" t="s">
        <v>6</v>
      </c>
      <c r="AG46" s="154"/>
      <c r="AH46" s="158" t="s">
        <v>7</v>
      </c>
      <c r="AI46" s="154"/>
      <c r="AJ46" s="19"/>
      <c r="AK46" s="48" t="s">
        <v>1</v>
      </c>
      <c r="AL46" s="42" t="str">
        <f>AY43</f>
        <v>fl</v>
      </c>
      <c r="AM46" s="43"/>
      <c r="AN46" s="151" t="s">
        <v>2</v>
      </c>
      <c r="AO46" s="152"/>
      <c r="AP46" s="151" t="s">
        <v>3</v>
      </c>
      <c r="AQ46" s="152"/>
      <c r="AR46" s="151" t="s">
        <v>4</v>
      </c>
      <c r="AS46" s="152"/>
      <c r="AT46" s="153" t="str">
        <f>IF(AND($V$4="Eine Vorlage zur Zielwertüberwachung",AL45="errechneter Mw"),"Mw","Zw")</f>
        <v>Zw</v>
      </c>
      <c r="AU46" s="152"/>
      <c r="AV46" s="153" t="s">
        <v>5</v>
      </c>
      <c r="AW46" s="154"/>
      <c r="AX46" s="151" t="s">
        <v>6</v>
      </c>
      <c r="AY46" s="154"/>
      <c r="AZ46" s="158" t="s">
        <v>7</v>
      </c>
      <c r="BA46" s="154"/>
      <c r="BC46" s="129" t="s">
        <v>260</v>
      </c>
      <c r="BD46" s="130"/>
    </row>
    <row r="47" spans="1:56" x14ac:dyDescent="0.2">
      <c r="A47" s="44" t="s">
        <v>9</v>
      </c>
      <c r="B47" s="47" t="s">
        <v>27</v>
      </c>
      <c r="C47" s="43"/>
      <c r="D47" s="15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35.300000000000004</v>
      </c>
      <c r="E47" s="156"/>
      <c r="F47" s="224">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36</v>
      </c>
      <c r="G47" s="225"/>
      <c r="H47" s="15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36.800000000000004</v>
      </c>
      <c r="I47" s="156"/>
      <c r="J47" s="157"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37.5</v>
      </c>
      <c r="K47" s="156"/>
      <c r="L47" s="15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38.200000000000003</v>
      </c>
      <c r="M47" s="156"/>
      <c r="N47" s="224">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39</v>
      </c>
      <c r="O47" s="225"/>
      <c r="P47" s="15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39.700000000000003</v>
      </c>
      <c r="Q47" s="156"/>
      <c r="R47" s="41"/>
      <c r="S47" s="44" t="s">
        <v>9</v>
      </c>
      <c r="T47" s="47" t="s">
        <v>27</v>
      </c>
      <c r="U47" s="43"/>
      <c r="V47" s="15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210</v>
      </c>
      <c r="W47" s="156"/>
      <c r="X47" s="15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222</v>
      </c>
      <c r="Y47" s="156"/>
      <c r="Z47" s="15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235</v>
      </c>
      <c r="AA47" s="156"/>
      <c r="AB47" s="157"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247</v>
      </c>
      <c r="AC47" s="156"/>
      <c r="AD47" s="15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259</v>
      </c>
      <c r="AE47" s="156"/>
      <c r="AF47" s="15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272</v>
      </c>
      <c r="AG47" s="156"/>
      <c r="AH47" s="15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284</v>
      </c>
      <c r="AI47" s="156"/>
      <c r="AJ47" s="19"/>
      <c r="AK47" s="44" t="s">
        <v>9</v>
      </c>
      <c r="AL47" s="47" t="s">
        <v>27</v>
      </c>
      <c r="AM47" s="43"/>
      <c r="AN47" s="157">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77</v>
      </c>
      <c r="AO47" s="156"/>
      <c r="AP47" s="15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78</v>
      </c>
      <c r="AQ47" s="156"/>
      <c r="AR47" s="15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80</v>
      </c>
      <c r="AS47" s="156"/>
      <c r="AT47" s="157"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81</v>
      </c>
      <c r="AU47" s="156"/>
      <c r="AV47" s="15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82</v>
      </c>
      <c r="AW47" s="156"/>
      <c r="AX47" s="15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84</v>
      </c>
      <c r="AY47" s="156"/>
      <c r="AZ47" s="15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85</v>
      </c>
      <c r="BA47" s="156"/>
      <c r="BC47" s="131"/>
      <c r="BD47" s="132"/>
    </row>
    <row r="48" spans="1:56" x14ac:dyDescent="0.2">
      <c r="A48" s="51" t="str">
        <f>IF(AND(NOT($V$4=""),OR(B48="",B48="Auswahl")),"Runden auf:","")</f>
        <v/>
      </c>
      <c r="B48" s="19" t="s">
        <v>37</v>
      </c>
      <c r="D48" s="24"/>
      <c r="E48" s="25"/>
      <c r="F48" s="24"/>
      <c r="G48" s="25"/>
      <c r="H48" s="24"/>
      <c r="I48" s="25"/>
      <c r="J48" s="24"/>
      <c r="K48" s="25"/>
      <c r="L48" s="24"/>
      <c r="M48" s="25"/>
      <c r="N48" s="24"/>
      <c r="O48" s="25"/>
      <c r="P48" s="24"/>
      <c r="Q48" s="25"/>
      <c r="R48" s="26"/>
      <c r="S48" s="51" t="str">
        <f>IF(AND(NOT($V$4=""),OR(T48="",T48="Auswahl")),"Runden auf:","")</f>
        <v/>
      </c>
      <c r="T48" s="19" t="s">
        <v>36</v>
      </c>
      <c r="V48" s="24"/>
      <c r="W48" s="25"/>
      <c r="X48" s="24"/>
      <c r="Y48" s="25"/>
      <c r="Z48" s="24"/>
      <c r="AA48" s="25"/>
      <c r="AB48" s="24"/>
      <c r="AC48" s="25"/>
      <c r="AD48" s="24"/>
      <c r="AE48" s="25"/>
      <c r="AF48" s="24"/>
      <c r="AG48" s="25"/>
      <c r="AH48" s="24"/>
      <c r="AI48" s="25"/>
      <c r="AK48" s="51" t="str">
        <f>IF(AND(NOT($V$4=""),OR(AL48="",AL48="Auswahl")),"Runden auf:","")</f>
        <v/>
      </c>
      <c r="AL48" s="19" t="s">
        <v>36</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25"/>
      <c r="BD49" s="126"/>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25"/>
      <c r="BD50" s="126"/>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27"/>
      <c r="BD51" s="128"/>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25"/>
      <c r="BD52" s="126"/>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25"/>
      <c r="BD53" s="126"/>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25"/>
      <c r="BD54" s="126"/>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25"/>
      <c r="BD55" s="126"/>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25"/>
      <c r="BD56" s="126"/>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25"/>
      <c r="BD57" s="126"/>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25"/>
      <c r="BD58" s="126"/>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25"/>
      <c r="BD59" s="126"/>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25"/>
      <c r="BD60" s="126"/>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25"/>
      <c r="BD61" s="126"/>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25"/>
      <c r="BD62" s="126"/>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25"/>
      <c r="BD63" s="126"/>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25"/>
      <c r="BD64" s="126"/>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25"/>
      <c r="BD65" s="126"/>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25"/>
      <c r="BD66" s="126"/>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25"/>
      <c r="BD67" s="126"/>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25"/>
      <c r="BD68" s="126"/>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25"/>
      <c r="BD69" s="126"/>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25"/>
      <c r="BD70" s="126"/>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25"/>
      <c r="BD71" s="126"/>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25"/>
      <c r="BD72" s="126"/>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25"/>
      <c r="BD73" s="126"/>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row r="77" spans="1:56" ht="12.75" customHeight="1" x14ac:dyDescent="0.2">
      <c r="A77" s="169" t="s">
        <v>88</v>
      </c>
      <c r="B77" s="170"/>
      <c r="C77" s="18"/>
      <c r="D77" s="145" t="s">
        <v>0</v>
      </c>
      <c r="E77" s="146"/>
      <c r="F77" s="146"/>
      <c r="G77" s="146"/>
      <c r="H77" s="146"/>
      <c r="I77" s="146"/>
      <c r="J77" s="146"/>
      <c r="K77" s="146"/>
      <c r="L77" s="146"/>
      <c r="M77" s="147"/>
      <c r="N77" s="159">
        <f>IFERROR(VLOOKUP(A77,'Qualabtoleranzen&amp;Einheiten'!$B$6:$E$200,2,FALSE),"")</f>
        <v>0.21</v>
      </c>
      <c r="O77" s="159"/>
      <c r="P77" s="159"/>
      <c r="Q77" s="160"/>
      <c r="R77" s="19"/>
      <c r="S77" s="169"/>
      <c r="T77" s="170"/>
      <c r="U77" s="18"/>
      <c r="V77" s="145" t="s">
        <v>0</v>
      </c>
      <c r="W77" s="146"/>
      <c r="X77" s="146"/>
      <c r="Y77" s="146"/>
      <c r="Z77" s="146"/>
      <c r="AA77" s="146"/>
      <c r="AB77" s="146"/>
      <c r="AC77" s="146"/>
      <c r="AD77" s="146"/>
      <c r="AE77" s="147"/>
      <c r="AF77" s="159" t="str">
        <f>IFERROR(VLOOKUP(S77,'Qualabtoleranzen&amp;Einheiten'!$B$6:$E$200,2,FALSE),"")</f>
        <v/>
      </c>
      <c r="AG77" s="159"/>
      <c r="AH77" s="159"/>
      <c r="AI77" s="160"/>
      <c r="AK77" s="169"/>
      <c r="AL77" s="170"/>
      <c r="AM77" s="18"/>
      <c r="AN77" s="145" t="s">
        <v>0</v>
      </c>
      <c r="AO77" s="146"/>
      <c r="AP77" s="146"/>
      <c r="AQ77" s="146"/>
      <c r="AR77" s="146"/>
      <c r="AS77" s="146"/>
      <c r="AT77" s="146"/>
      <c r="AU77" s="146"/>
      <c r="AV77" s="146"/>
      <c r="AW77" s="147"/>
      <c r="AX77" s="159" t="str">
        <f>IFERROR(VLOOKUP(AK77,'Qualabtoleranzen&amp;Einheiten'!$B$6:$E$200,2,FALSE),"")</f>
        <v/>
      </c>
      <c r="AY77" s="159"/>
      <c r="AZ77" s="159"/>
      <c r="BA77" s="160"/>
    </row>
    <row r="78" spans="1:56" ht="12.75" customHeight="1" x14ac:dyDescent="0.2">
      <c r="A78" s="171"/>
      <c r="B78" s="172"/>
      <c r="C78" s="18"/>
      <c r="D78" s="145" t="s">
        <v>8</v>
      </c>
      <c r="E78" s="146"/>
      <c r="F78" s="146"/>
      <c r="G78" s="146"/>
      <c r="H78" s="146"/>
      <c r="I78" s="146"/>
      <c r="J78" s="146"/>
      <c r="K78" s="146"/>
      <c r="L78" s="146"/>
      <c r="M78" s="147"/>
      <c r="N78" s="159">
        <f>IFERROR(VLOOKUP(A77,'Qualabtoleranzen&amp;Einheiten'!$B$6:$E$200,3,FALSE),"")</f>
        <v>0.21</v>
      </c>
      <c r="O78" s="159"/>
      <c r="P78" s="159"/>
      <c r="Q78" s="160"/>
      <c r="R78" s="19"/>
      <c r="S78" s="171"/>
      <c r="T78" s="172"/>
      <c r="U78" s="18"/>
      <c r="V78" s="145" t="s">
        <v>8</v>
      </c>
      <c r="W78" s="146"/>
      <c r="X78" s="146"/>
      <c r="Y78" s="146"/>
      <c r="Z78" s="146"/>
      <c r="AA78" s="146"/>
      <c r="AB78" s="146"/>
      <c r="AC78" s="146"/>
      <c r="AD78" s="146"/>
      <c r="AE78" s="147"/>
      <c r="AF78" s="159" t="str">
        <f>IFERROR(VLOOKUP(S77,'Qualabtoleranzen&amp;Einheiten'!$B$6:$E$200,3,FALSE),"")</f>
        <v/>
      </c>
      <c r="AG78" s="159"/>
      <c r="AH78" s="159"/>
      <c r="AI78" s="160"/>
      <c r="AK78" s="171"/>
      <c r="AL78" s="172"/>
      <c r="AM78" s="18"/>
      <c r="AN78" s="145" t="s">
        <v>8</v>
      </c>
      <c r="AO78" s="146"/>
      <c r="AP78" s="146"/>
      <c r="AQ78" s="146"/>
      <c r="AR78" s="146"/>
      <c r="AS78" s="146"/>
      <c r="AT78" s="146"/>
      <c r="AU78" s="146"/>
      <c r="AV78" s="146"/>
      <c r="AW78" s="147"/>
      <c r="AX78" s="159" t="str">
        <f>IFERROR(VLOOKUP(AK77,'Qualabtoleranzen&amp;Einheiten'!$B$6:$E$200,3,FALSE),"")</f>
        <v/>
      </c>
      <c r="AY78" s="159"/>
      <c r="AZ78" s="159"/>
      <c r="BA78" s="160"/>
    </row>
    <row r="79" spans="1:56" s="22" customFormat="1" ht="12.75" customHeight="1" x14ac:dyDescent="0.2">
      <c r="A79" s="164"/>
      <c r="B79" s="165"/>
      <c r="C79" s="18"/>
      <c r="D79" s="148" t="str">
        <f>IF(AND($V$4="Eine Vorlage zur Zielwertermittlung",NOT(L79="----------")),"neuer Zielwert",IF(NOT($V$4="Eine Vorlage zur Zielwertermittlung"),"Zielwert",""))</f>
        <v>Zielwert</v>
      </c>
      <c r="E79" s="149"/>
      <c r="F79" s="149"/>
      <c r="G79" s="149"/>
      <c r="H79" s="149"/>
      <c r="I79" s="149"/>
      <c r="J79" s="149"/>
      <c r="K79" s="150"/>
      <c r="L79" s="168">
        <v>24.9</v>
      </c>
      <c r="M79" s="168"/>
      <c r="N79" s="168"/>
      <c r="O79" s="161" t="str">
        <f>IFERROR(VLOOKUP(A77,'Qualabtoleranzen&amp;Einheiten'!$B$6:$E$200,4,FALSE),"Einheit")</f>
        <v>mg/l</v>
      </c>
      <c r="P79" s="162"/>
      <c r="Q79" s="163"/>
      <c r="R79" s="19"/>
      <c r="S79" s="164"/>
      <c r="T79" s="165"/>
      <c r="U79" s="18"/>
      <c r="V79" s="148" t="str">
        <f>IF(AND($V$4="Eine Vorlage zur Zielwertermittlung",NOT(AD79="----------")),"neuer Zielwert",IF(NOT($V$4="Eine Vorlage zur Zielwertermittlung"),"Zielwert",""))</f>
        <v>Zielwert</v>
      </c>
      <c r="W79" s="149"/>
      <c r="X79" s="149"/>
      <c r="Y79" s="149"/>
      <c r="Z79" s="149"/>
      <c r="AA79" s="149"/>
      <c r="AB79" s="149"/>
      <c r="AC79" s="150"/>
      <c r="AD79" s="168" t="str" cm="1">
        <f t="array" ref="AD79">IF(NOT($V$4="Eine Vorlage zur Zielwertermittlung"),"",IF(AND(T85:T109="",$V$4="Eine Vorlage zur Zielwertermittlung"),"----------",ROUND(AVERAGE(T85:T109),IF(T84="0 Komastellen",0,IF(T84="1 Komastelle",1,IF(T84="2 Komastellen",2,IF(T84="3 Komastellen",3,1)))))))</f>
        <v/>
      </c>
      <c r="AE79" s="168"/>
      <c r="AF79" s="168"/>
      <c r="AG79" s="161" t="str">
        <f>IFERROR(VLOOKUP(S77,'Qualabtoleranzen&amp;Einheiten'!$B$6:$E$200,4,FALSE),"Einheit")</f>
        <v>Einheit</v>
      </c>
      <c r="AH79" s="162"/>
      <c r="AI79" s="163"/>
      <c r="AJ79" s="16"/>
      <c r="AK79" s="164"/>
      <c r="AL79" s="165"/>
      <c r="AM79" s="18"/>
      <c r="AN79" s="148" t="str">
        <f>IF(AND($V$4="Eine Vorlage zur Zielwertermittlung",NOT(AV79="----------")),"neuer Zielwert",IF(NOT($V$4="Eine Vorlage zur Zielwertermittlung"),"Zielwert",""))</f>
        <v>Zielwert</v>
      </c>
      <c r="AO79" s="149"/>
      <c r="AP79" s="149"/>
      <c r="AQ79" s="149"/>
      <c r="AR79" s="149"/>
      <c r="AS79" s="149"/>
      <c r="AT79" s="149"/>
      <c r="AU79" s="150"/>
      <c r="AV79" s="168" t="str" cm="1">
        <f t="array" ref="AV79">IF(NOT($V$4="Eine Vorlage zur Zielwertermittlung"),"",IF(AND(AL85:AL109="",$V$4="Eine Vorlage zur Zielwertermittlung"),"----------",ROUND(AVERAGE(AL85:AL109),IF(AL84="0 Komastellen",0,IF(AL84="1 Komastelle",1,IF(AL84="2 Komastellen",2,IF(AL84="3 Komastellen",3,1)))))))</f>
        <v/>
      </c>
      <c r="AW79" s="168"/>
      <c r="AX79" s="168"/>
      <c r="AY79" s="161" t="str">
        <f>IFERROR(VLOOKUP(AK77,'Qualabtoleranzen&amp;Einheiten'!$B$6:$E$200,4,FALSE),"Einheit")</f>
        <v>Einheit</v>
      </c>
      <c r="AZ79" s="162"/>
      <c r="BA79" s="163"/>
      <c r="BC79" s="16"/>
    </row>
    <row r="80" spans="1:56" s="22" customFormat="1" ht="12.75" customHeight="1" x14ac:dyDescent="0.2">
      <c r="A80" s="166"/>
      <c r="B80" s="167"/>
      <c r="C80" s="18"/>
      <c r="D80" s="143" t="str">
        <f>IF(L80="","","Standardabweichung")</f>
        <v>Standardabweichung</v>
      </c>
      <c r="E80" s="143"/>
      <c r="F80" s="143"/>
      <c r="G80" s="143"/>
      <c r="H80" s="143"/>
      <c r="I80" s="143"/>
      <c r="J80" s="143"/>
      <c r="K80" s="143"/>
      <c r="L80" s="144">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1.7</v>
      </c>
      <c r="M80" s="144"/>
      <c r="N80" s="144"/>
      <c r="O80" s="158" t="str">
        <f>IF(L80="","",O79)</f>
        <v>mg/l</v>
      </c>
      <c r="P80" s="158"/>
      <c r="Q80" s="158"/>
      <c r="R80" s="19"/>
      <c r="S80" s="166"/>
      <c r="T80" s="167"/>
      <c r="U80" s="18"/>
      <c r="V80" s="143" t="str">
        <f>IF(AD80="","","Standardabweichung")</f>
        <v/>
      </c>
      <c r="W80" s="143"/>
      <c r="X80" s="143"/>
      <c r="Y80" s="143"/>
      <c r="Z80" s="143"/>
      <c r="AA80" s="143"/>
      <c r="AB80" s="143"/>
      <c r="AC80" s="143"/>
      <c r="AD80" s="144" t="str">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
      </c>
      <c r="AE80" s="144"/>
      <c r="AF80" s="144"/>
      <c r="AG80" s="158" t="str">
        <f>IF(AD80="","",AG79)</f>
        <v/>
      </c>
      <c r="AH80" s="158"/>
      <c r="AI80" s="158"/>
      <c r="AJ80" s="16"/>
      <c r="AK80" s="166"/>
      <c r="AL80" s="167"/>
      <c r="AM80" s="18"/>
      <c r="AN80" s="143" t="str">
        <f>IF(AV80="","","Standardabweichung")</f>
        <v/>
      </c>
      <c r="AO80" s="143"/>
      <c r="AP80" s="143"/>
      <c r="AQ80" s="143"/>
      <c r="AR80" s="143"/>
      <c r="AS80" s="143"/>
      <c r="AT80" s="143"/>
      <c r="AU80" s="143"/>
      <c r="AV80" s="144" t="str">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W80" s="144"/>
      <c r="AX80" s="144"/>
      <c r="AY80" s="158" t="str">
        <f>IF(AV80="","",AY79)</f>
        <v/>
      </c>
      <c r="AZ80" s="158"/>
      <c r="BA80" s="158"/>
      <c r="BC80" s="16"/>
    </row>
    <row r="81" spans="1:56" ht="13.5" x14ac:dyDescent="0.25">
      <c r="A81" s="60" t="str">
        <f>IF($V$4="Eine Vorlage zur Zielwertüberwachung","Verwendeter ZW =","")</f>
        <v/>
      </c>
      <c r="B81" s="140" t="s">
        <v>34</v>
      </c>
      <c r="C81" s="140"/>
      <c r="D81" s="141" t="str">
        <f>IF(AND($V$4="Eine Vorlage zur Zielwertüberwachung",NOT(O81="")),"errechneter Mittelwert:","")</f>
        <v/>
      </c>
      <c r="E81" s="141"/>
      <c r="F81" s="141"/>
      <c r="G81" s="141"/>
      <c r="H81" s="141"/>
      <c r="I81" s="141"/>
      <c r="J81" s="141"/>
      <c r="K81" s="141"/>
      <c r="L81" s="141"/>
      <c r="M81" s="141"/>
      <c r="N81" s="141"/>
      <c r="O81" s="142" t="str" cm="1">
        <f t="array" ref="O81">IF(OR(AND(B85:B109=""),NOT($V$4="Eine Vorlage zur Zielwertüberwachung")),"",ROUND(AVERAGE(B85:B109),IF(B84="0 Komastellen",0,IF(B84="1 Komastelle",1,IF(B84="2 Komastellen",2,IF(B84="3 Komastellen",3,1))))))</f>
        <v/>
      </c>
      <c r="P81" s="142"/>
      <c r="Q81" s="142"/>
      <c r="R81" s="20"/>
      <c r="S81" s="60" t="str">
        <f>IF($V$4="Eine Vorlage zur Zielwertüberwachung","Verwendeter ZW =","")</f>
        <v/>
      </c>
      <c r="T81" s="140" t="s">
        <v>34</v>
      </c>
      <c r="U81" s="140"/>
      <c r="V81" s="141" t="str">
        <f>IF(AND($V$4="Eine Vorlage zur Zielwertüberwachung",NOT(AG81="")),"errechneter Mittelwert:","")</f>
        <v/>
      </c>
      <c r="W81" s="141"/>
      <c r="X81" s="141"/>
      <c r="Y81" s="141"/>
      <c r="Z81" s="141"/>
      <c r="AA81" s="141"/>
      <c r="AB81" s="141"/>
      <c r="AC81" s="141"/>
      <c r="AD81" s="141"/>
      <c r="AE81" s="141"/>
      <c r="AF81" s="141"/>
      <c r="AG81" s="142" t="str" cm="1">
        <f t="array" ref="AG81">IF(OR(AND(T85:T109=""),NOT($V$4="Eine Vorlage zur Zielwertüberwachung")),"",ROUND(AVERAGE(T85:T109),IF(T84="0 Komastellen",0,IF(T84="1 Komastelle",1,IF(T84="2 Komastellen",2,IF(T84="3 Komastellen",3,1))))))</f>
        <v/>
      </c>
      <c r="AH81" s="142"/>
      <c r="AI81" s="142"/>
      <c r="AK81" s="60" t="str">
        <f>IF($V$4="Eine Vorlage zur Zielwertüberwachung","Verwendeter ZW =","")</f>
        <v/>
      </c>
      <c r="AL81" s="140" t="s">
        <v>34</v>
      </c>
      <c r="AM81" s="140"/>
      <c r="AN81" s="141" t="str">
        <f>IF(AND($V$4="Eine Vorlage zur Zielwertüberwachung",NOT(AY81="")),"errechneter Mittelwert:","")</f>
        <v/>
      </c>
      <c r="AO81" s="141"/>
      <c r="AP81" s="141"/>
      <c r="AQ81" s="141"/>
      <c r="AR81" s="141"/>
      <c r="AS81" s="141"/>
      <c r="AT81" s="141"/>
      <c r="AU81" s="141"/>
      <c r="AV81" s="141"/>
      <c r="AW81" s="141"/>
      <c r="AX81" s="141"/>
      <c r="AY81" s="142" t="str" cm="1">
        <f t="array" ref="AY81">IF(OR(AND(AL85:AL109=""),NOT($V$4="Eine Vorlage zur Zielwertüberwachung")),"",ROUND(AVERAGE(AL85:AL109),IF(AL84="0 Komastellen",0,IF(AL84="1 Komastelle",1,IF(AL84="2 Komastellen",2,IF(AL84="3 Komastellen",3,1))))))</f>
        <v/>
      </c>
      <c r="AZ81" s="142"/>
      <c r="BA81" s="142"/>
    </row>
    <row r="82" spans="1:56" x14ac:dyDescent="0.2">
      <c r="A82" s="48" t="s">
        <v>1</v>
      </c>
      <c r="B82" s="42" t="str">
        <f>O79</f>
        <v>mg/l</v>
      </c>
      <c r="C82" s="43"/>
      <c r="D82" s="151" t="s">
        <v>2</v>
      </c>
      <c r="E82" s="152"/>
      <c r="F82" s="151" t="s">
        <v>3</v>
      </c>
      <c r="G82" s="152"/>
      <c r="H82" s="151" t="s">
        <v>4</v>
      </c>
      <c r="I82" s="152"/>
      <c r="J82" s="153" t="str">
        <f>IF(AND($V$4="Eine Vorlage zur Zielwertüberwachung",B81="errechneter Mw"),"Mw","Zw")</f>
        <v>Zw</v>
      </c>
      <c r="K82" s="152"/>
      <c r="L82" s="153" t="s">
        <v>5</v>
      </c>
      <c r="M82" s="154"/>
      <c r="N82" s="151" t="s">
        <v>6</v>
      </c>
      <c r="O82" s="154"/>
      <c r="P82" s="158" t="s">
        <v>7</v>
      </c>
      <c r="Q82" s="154"/>
      <c r="R82" s="21"/>
      <c r="S82" s="48" t="s">
        <v>1</v>
      </c>
      <c r="T82" s="42" t="str">
        <f>AG79</f>
        <v>Einheit</v>
      </c>
      <c r="U82" s="43"/>
      <c r="V82" s="151" t="s">
        <v>2</v>
      </c>
      <c r="W82" s="152"/>
      <c r="X82" s="151" t="s">
        <v>3</v>
      </c>
      <c r="Y82" s="152"/>
      <c r="Z82" s="151" t="s">
        <v>4</v>
      </c>
      <c r="AA82" s="152"/>
      <c r="AB82" s="153" t="str">
        <f>IF(AND($V$4="Eine Vorlage zur Zielwertüberwachung",T81="errechneter Mw"),"Mw","Zw")</f>
        <v>Zw</v>
      </c>
      <c r="AC82" s="152"/>
      <c r="AD82" s="153" t="s">
        <v>5</v>
      </c>
      <c r="AE82" s="154"/>
      <c r="AF82" s="151" t="s">
        <v>6</v>
      </c>
      <c r="AG82" s="154"/>
      <c r="AH82" s="158" t="s">
        <v>7</v>
      </c>
      <c r="AI82" s="154"/>
      <c r="AJ82" s="19"/>
      <c r="AK82" s="48" t="s">
        <v>1</v>
      </c>
      <c r="AL82" s="42" t="str">
        <f>AY79</f>
        <v>Einheit</v>
      </c>
      <c r="AM82" s="43"/>
      <c r="AN82" s="151" t="s">
        <v>2</v>
      </c>
      <c r="AO82" s="152"/>
      <c r="AP82" s="151" t="s">
        <v>3</v>
      </c>
      <c r="AQ82" s="152"/>
      <c r="AR82" s="151" t="s">
        <v>4</v>
      </c>
      <c r="AS82" s="152"/>
      <c r="AT82" s="153" t="str">
        <f>IF(AND($V$4="Eine Vorlage zur Zielwertüberwachung",AL81="errechneter Mw"),"Mw","Zw")</f>
        <v>Zw</v>
      </c>
      <c r="AU82" s="152"/>
      <c r="AV82" s="153" t="s">
        <v>5</v>
      </c>
      <c r="AW82" s="154"/>
      <c r="AX82" s="151" t="s">
        <v>6</v>
      </c>
      <c r="AY82" s="154"/>
      <c r="AZ82" s="158" t="s">
        <v>7</v>
      </c>
      <c r="BA82" s="154"/>
      <c r="BC82" s="129" t="s">
        <v>260</v>
      </c>
      <c r="BD82" s="130"/>
    </row>
    <row r="83" spans="1:56" x14ac:dyDescent="0.2">
      <c r="A83" s="44" t="s">
        <v>9</v>
      </c>
      <c r="B83" s="47" t="s">
        <v>27</v>
      </c>
      <c r="C83" s="43"/>
      <c r="D83" s="157">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19.700000000000003</v>
      </c>
      <c r="E83" s="156"/>
      <c r="F83" s="15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21.5</v>
      </c>
      <c r="G83" s="156"/>
      <c r="H83" s="15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23.200000000000003</v>
      </c>
      <c r="I83" s="156"/>
      <c r="J83" s="157"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24.9</v>
      </c>
      <c r="K83" s="156"/>
      <c r="L83" s="15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26.6</v>
      </c>
      <c r="M83" s="156"/>
      <c r="N83" s="15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28.3</v>
      </c>
      <c r="O83" s="156"/>
      <c r="P83" s="15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30.1</v>
      </c>
      <c r="Q83" s="156"/>
      <c r="R83" s="41"/>
      <c r="S83" s="44" t="s">
        <v>9</v>
      </c>
      <c r="T83" s="47" t="s">
        <v>27</v>
      </c>
      <c r="U83" s="43"/>
      <c r="V83" s="157" t="str">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
      </c>
      <c r="W83" s="156"/>
      <c r="X83" s="155" t="str">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
      </c>
      <c r="Y83" s="156"/>
      <c r="Z83" s="155" t="str">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
      </c>
      <c r="AA83" s="156"/>
      <c r="AB83" s="157" t="str"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
      </c>
      <c r="AC83" s="156"/>
      <c r="AD83" s="155" t="str">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
      </c>
      <c r="AE83" s="156"/>
      <c r="AF83" s="155" t="str">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
      </c>
      <c r="AG83" s="156"/>
      <c r="AH83" s="155" t="str">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
      </c>
      <c r="AI83" s="156"/>
      <c r="AJ83" s="19"/>
      <c r="AK83" s="44" t="s">
        <v>9</v>
      </c>
      <c r="AL83" s="47" t="s">
        <v>27</v>
      </c>
      <c r="AM83" s="43"/>
      <c r="AN83" s="157"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O83" s="156"/>
      <c r="AP83" s="155"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Q83" s="156"/>
      <c r="AR83" s="155" t="str">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S83" s="156"/>
      <c r="AT83" s="157" t="str"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
      </c>
      <c r="AU83" s="156"/>
      <c r="AV83" s="155"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W83" s="156"/>
      <c r="AX83" s="155"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AY83" s="156"/>
      <c r="AZ83" s="155" t="str">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
      </c>
      <c r="BA83" s="156"/>
      <c r="BC83" s="131"/>
      <c r="BD83" s="132"/>
    </row>
    <row r="84" spans="1:56" x14ac:dyDescent="0.2">
      <c r="A84" s="51" t="str">
        <f>IF(AND(NOT($V$4=""),OR(B84="",B84="Auswahl")),"Runden auf:","")</f>
        <v/>
      </c>
      <c r="B84" s="19" t="s">
        <v>37</v>
      </c>
      <c r="D84" s="24"/>
      <c r="E84" s="25"/>
      <c r="F84" s="24"/>
      <c r="G84" s="25"/>
      <c r="H84" s="24"/>
      <c r="I84" s="25"/>
      <c r="J84" s="24"/>
      <c r="K84" s="25"/>
      <c r="L84" s="24"/>
      <c r="M84" s="25"/>
      <c r="N84" s="24"/>
      <c r="O84" s="25"/>
      <c r="P84" s="24"/>
      <c r="Q84" s="25"/>
      <c r="R84" s="26"/>
      <c r="S84" s="51" t="str">
        <f>IF(AND(NOT($V$4=""),OR(T84="",T84="Auswahl")),"Runden auf:","")</f>
        <v>Runden auf:</v>
      </c>
      <c r="T84" s="19" t="s">
        <v>34</v>
      </c>
      <c r="V84" s="24"/>
      <c r="W84" s="25"/>
      <c r="X84" s="24"/>
      <c r="Y84" s="25"/>
      <c r="Z84" s="24"/>
      <c r="AA84" s="25"/>
      <c r="AB84" s="24"/>
      <c r="AC84" s="25"/>
      <c r="AD84" s="24"/>
      <c r="AE84" s="25"/>
      <c r="AF84" s="24"/>
      <c r="AG84" s="25"/>
      <c r="AH84" s="24"/>
      <c r="AI84" s="25"/>
      <c r="AK84" s="51" t="str">
        <f>IF(AND(NOT($V$4=""),OR(AL84="",AL84="Auswahl")),"Runden auf:","")</f>
        <v>Runden auf:</v>
      </c>
      <c r="AL84" s="19" t="s">
        <v>34</v>
      </c>
      <c r="AN84" s="24"/>
      <c r="AO84" s="25"/>
      <c r="AP84" s="24"/>
      <c r="AQ84" s="25"/>
      <c r="AR84" s="24"/>
      <c r="AS84" s="25"/>
      <c r="AT84" s="24"/>
      <c r="AU84" s="25"/>
      <c r="AV84" s="24"/>
      <c r="AW84" s="25"/>
      <c r="AX84" s="24"/>
      <c r="AY84" s="25"/>
      <c r="AZ84" s="24"/>
      <c r="BA84" s="25"/>
      <c r="BC84" s="123"/>
      <c r="BD84" s="124"/>
    </row>
    <row r="85" spans="1:56" ht="20.100000000000001" customHeight="1" x14ac:dyDescent="0.2">
      <c r="A85" s="61"/>
      <c r="B85" s="62"/>
      <c r="D85" s="28"/>
      <c r="E85" s="35"/>
      <c r="F85" s="50"/>
      <c r="G85" s="23"/>
      <c r="H85" s="50"/>
      <c r="I85" s="23"/>
      <c r="J85" s="50"/>
      <c r="K85" s="23"/>
      <c r="L85" s="23"/>
      <c r="M85" s="35"/>
      <c r="N85" s="50"/>
      <c r="O85" s="23"/>
      <c r="P85" s="50"/>
      <c r="Q85" s="31"/>
      <c r="R85" s="26"/>
      <c r="S85" s="61"/>
      <c r="T85" s="62"/>
      <c r="V85" s="28"/>
      <c r="W85" s="35"/>
      <c r="X85" s="50"/>
      <c r="Y85" s="23"/>
      <c r="Z85" s="50"/>
      <c r="AA85" s="23"/>
      <c r="AB85" s="50"/>
      <c r="AC85" s="23"/>
      <c r="AD85" s="23"/>
      <c r="AE85" s="35"/>
      <c r="AF85" s="50"/>
      <c r="AG85" s="23"/>
      <c r="AH85" s="50"/>
      <c r="AI85" s="31"/>
      <c r="AK85" s="61"/>
      <c r="AL85" s="62"/>
      <c r="AN85" s="28"/>
      <c r="AO85" s="35"/>
      <c r="AP85" s="50"/>
      <c r="AQ85" s="23"/>
      <c r="AR85" s="50"/>
      <c r="AS85" s="23"/>
      <c r="AT85" s="50"/>
      <c r="AU85" s="23"/>
      <c r="AV85" s="23"/>
      <c r="AW85" s="35"/>
      <c r="AX85" s="50"/>
      <c r="AY85" s="23"/>
      <c r="AZ85" s="50"/>
      <c r="BA85" s="31"/>
      <c r="BC85" s="125"/>
      <c r="BD85" s="126"/>
    </row>
    <row r="86" spans="1:56" ht="20.100000000000001" customHeight="1" x14ac:dyDescent="0.2">
      <c r="A86" s="45"/>
      <c r="B86" s="36"/>
      <c r="D86" s="28"/>
      <c r="E86" s="31"/>
      <c r="F86" s="28"/>
      <c r="G86" s="27"/>
      <c r="H86" s="32"/>
      <c r="I86" s="27"/>
      <c r="J86" s="32"/>
      <c r="K86" s="27"/>
      <c r="L86" s="27"/>
      <c r="M86" s="33"/>
      <c r="N86" s="32"/>
      <c r="O86" s="27"/>
      <c r="P86" s="32"/>
      <c r="Q86" s="26"/>
      <c r="R86" s="26"/>
      <c r="S86" s="45"/>
      <c r="T86" s="36"/>
      <c r="V86" s="28"/>
      <c r="W86" s="31"/>
      <c r="X86" s="28"/>
      <c r="Y86" s="27"/>
      <c r="Z86" s="32"/>
      <c r="AA86" s="27"/>
      <c r="AB86" s="32"/>
      <c r="AC86" s="27"/>
      <c r="AD86" s="27"/>
      <c r="AE86" s="33"/>
      <c r="AF86" s="32"/>
      <c r="AG86" s="27"/>
      <c r="AH86" s="32"/>
      <c r="AI86" s="26"/>
      <c r="AK86" s="45"/>
      <c r="AL86" s="36"/>
      <c r="AN86" s="28"/>
      <c r="AO86" s="31"/>
      <c r="AP86" s="28"/>
      <c r="AQ86" s="27"/>
      <c r="AR86" s="32"/>
      <c r="AS86" s="27"/>
      <c r="AT86" s="32"/>
      <c r="AU86" s="27"/>
      <c r="AV86" s="27"/>
      <c r="AW86" s="33"/>
      <c r="AX86" s="32"/>
      <c r="AY86" s="27"/>
      <c r="AZ86" s="32"/>
      <c r="BA86" s="26"/>
      <c r="BC86" s="125"/>
      <c r="BD86" s="126"/>
    </row>
    <row r="87" spans="1:56" ht="20.100000000000001" customHeight="1" x14ac:dyDescent="0.2">
      <c r="A87" s="46"/>
      <c r="B87" s="36"/>
      <c r="D87" s="28"/>
      <c r="E87" s="29"/>
      <c r="F87" s="30"/>
      <c r="G87" s="34"/>
      <c r="H87" s="30"/>
      <c r="I87" s="34"/>
      <c r="J87" s="30"/>
      <c r="K87" s="34"/>
      <c r="L87" s="34"/>
      <c r="M87" s="29"/>
      <c r="N87" s="30"/>
      <c r="O87" s="34"/>
      <c r="P87" s="30"/>
      <c r="Q87" s="26"/>
      <c r="R87" s="26"/>
      <c r="S87" s="46"/>
      <c r="T87" s="36"/>
      <c r="V87" s="28"/>
      <c r="W87" s="29"/>
      <c r="X87" s="30"/>
      <c r="Y87" s="34"/>
      <c r="Z87" s="30"/>
      <c r="AA87" s="34"/>
      <c r="AB87" s="30"/>
      <c r="AC87" s="34"/>
      <c r="AD87" s="34"/>
      <c r="AE87" s="29"/>
      <c r="AF87" s="30"/>
      <c r="AG87" s="34"/>
      <c r="AH87" s="30"/>
      <c r="AI87" s="26"/>
      <c r="AK87" s="46"/>
      <c r="AL87" s="36"/>
      <c r="AN87" s="28"/>
      <c r="AO87" s="29"/>
      <c r="AP87" s="30"/>
      <c r="AQ87" s="34"/>
      <c r="AR87" s="30"/>
      <c r="AS87" s="34"/>
      <c r="AT87" s="30"/>
      <c r="AU87" s="34"/>
      <c r="AV87" s="34"/>
      <c r="AW87" s="29"/>
      <c r="AX87" s="30"/>
      <c r="AY87" s="34"/>
      <c r="AZ87" s="30"/>
      <c r="BA87" s="26"/>
      <c r="BC87" s="127"/>
      <c r="BD87" s="128"/>
    </row>
    <row r="88" spans="1:56" ht="20.100000000000001" customHeight="1" x14ac:dyDescent="0.2">
      <c r="A88" s="46"/>
      <c r="B88" s="36"/>
      <c r="D88" s="28"/>
      <c r="E88" s="31"/>
      <c r="F88" s="28"/>
      <c r="G88" s="26"/>
      <c r="H88" s="28"/>
      <c r="I88" s="26"/>
      <c r="J88" s="28"/>
      <c r="K88" s="26"/>
      <c r="L88" s="26"/>
      <c r="M88" s="31"/>
      <c r="N88" s="28"/>
      <c r="O88" s="26"/>
      <c r="P88" s="28"/>
      <c r="Q88" s="26"/>
      <c r="R88" s="26"/>
      <c r="S88" s="46"/>
      <c r="T88" s="36"/>
      <c r="V88" s="28"/>
      <c r="W88" s="31"/>
      <c r="X88" s="28"/>
      <c r="Y88" s="26"/>
      <c r="Z88" s="28"/>
      <c r="AA88" s="26"/>
      <c r="AB88" s="28"/>
      <c r="AC88" s="26"/>
      <c r="AD88" s="26"/>
      <c r="AE88" s="31"/>
      <c r="AF88" s="28"/>
      <c r="AG88" s="26"/>
      <c r="AH88" s="28"/>
      <c r="AI88" s="26"/>
      <c r="AK88" s="46"/>
      <c r="AL88" s="36"/>
      <c r="AN88" s="28"/>
      <c r="AO88" s="31"/>
      <c r="AP88" s="28"/>
      <c r="AQ88" s="26"/>
      <c r="AR88" s="28"/>
      <c r="AS88" s="26"/>
      <c r="AT88" s="28"/>
      <c r="AU88" s="26"/>
      <c r="AV88" s="26"/>
      <c r="AW88" s="31"/>
      <c r="AX88" s="28"/>
      <c r="AY88" s="26"/>
      <c r="AZ88" s="28"/>
      <c r="BA88" s="26"/>
      <c r="BC88" s="125"/>
      <c r="BD88" s="126"/>
    </row>
    <row r="89" spans="1:56" ht="20.100000000000001" customHeight="1" x14ac:dyDescent="0.2">
      <c r="A89" s="46"/>
      <c r="B89" s="36"/>
      <c r="D89" s="28"/>
      <c r="E89" s="29"/>
      <c r="F89" s="30"/>
      <c r="G89" s="34"/>
      <c r="H89" s="30"/>
      <c r="I89" s="34"/>
      <c r="J89" s="30"/>
      <c r="K89" s="34"/>
      <c r="L89" s="34"/>
      <c r="M89" s="29"/>
      <c r="N89" s="30"/>
      <c r="O89" s="34"/>
      <c r="P89" s="30"/>
      <c r="Q89" s="26"/>
      <c r="R89" s="26"/>
      <c r="S89" s="46"/>
      <c r="T89" s="36"/>
      <c r="V89" s="28"/>
      <c r="W89" s="29"/>
      <c r="X89" s="30"/>
      <c r="Y89" s="34"/>
      <c r="Z89" s="30"/>
      <c r="AA89" s="34"/>
      <c r="AB89" s="30"/>
      <c r="AC89" s="34"/>
      <c r="AD89" s="34"/>
      <c r="AE89" s="29"/>
      <c r="AF89" s="30"/>
      <c r="AG89" s="34"/>
      <c r="AH89" s="30"/>
      <c r="AI89" s="26"/>
      <c r="AK89" s="46"/>
      <c r="AL89" s="36"/>
      <c r="AN89" s="28"/>
      <c r="AO89" s="29"/>
      <c r="AP89" s="30"/>
      <c r="AQ89" s="34"/>
      <c r="AR89" s="30"/>
      <c r="AS89" s="34"/>
      <c r="AT89" s="30"/>
      <c r="AU89" s="34"/>
      <c r="AV89" s="34"/>
      <c r="AW89" s="29"/>
      <c r="AX89" s="30"/>
      <c r="AY89" s="34"/>
      <c r="AZ89" s="30"/>
      <c r="BA89" s="26"/>
      <c r="BC89" s="125"/>
      <c r="BD89" s="126"/>
    </row>
    <row r="90" spans="1:56" ht="20.100000000000001" customHeight="1" x14ac:dyDescent="0.2">
      <c r="A90" s="46"/>
      <c r="B90" s="36"/>
      <c r="D90" s="28"/>
      <c r="E90" s="31"/>
      <c r="F90" s="28"/>
      <c r="G90" s="26"/>
      <c r="H90" s="28"/>
      <c r="I90" s="26"/>
      <c r="J90" s="28"/>
      <c r="K90" s="26"/>
      <c r="L90" s="26"/>
      <c r="M90" s="31"/>
      <c r="N90" s="28"/>
      <c r="O90" s="26"/>
      <c r="P90" s="28"/>
      <c r="Q90" s="26"/>
      <c r="R90" s="26"/>
      <c r="S90" s="46"/>
      <c r="T90" s="36"/>
      <c r="V90" s="28"/>
      <c r="W90" s="31"/>
      <c r="X90" s="28"/>
      <c r="Y90" s="26"/>
      <c r="Z90" s="28"/>
      <c r="AA90" s="26"/>
      <c r="AB90" s="28"/>
      <c r="AC90" s="26"/>
      <c r="AD90" s="26"/>
      <c r="AE90" s="31"/>
      <c r="AF90" s="28"/>
      <c r="AG90" s="26"/>
      <c r="AH90" s="28"/>
      <c r="AI90" s="26"/>
      <c r="AK90" s="46"/>
      <c r="AL90" s="36"/>
      <c r="AN90" s="28"/>
      <c r="AO90" s="31"/>
      <c r="AP90" s="28"/>
      <c r="AQ90" s="26"/>
      <c r="AR90" s="28"/>
      <c r="AS90" s="26"/>
      <c r="AT90" s="28"/>
      <c r="AU90" s="26"/>
      <c r="AV90" s="26"/>
      <c r="AW90" s="31"/>
      <c r="AX90" s="28"/>
      <c r="AY90" s="26"/>
      <c r="AZ90" s="28"/>
      <c r="BA90" s="26"/>
      <c r="BC90" s="125"/>
      <c r="BD90" s="126"/>
    </row>
    <row r="91" spans="1:56" ht="20.100000000000001" customHeight="1" x14ac:dyDescent="0.2">
      <c r="A91" s="46"/>
      <c r="B91" s="36"/>
      <c r="D91" s="28"/>
      <c r="E91" s="29"/>
      <c r="F91" s="30"/>
      <c r="G91" s="34"/>
      <c r="H91" s="30"/>
      <c r="I91" s="34"/>
      <c r="J91" s="30"/>
      <c r="K91" s="34"/>
      <c r="L91" s="34"/>
      <c r="M91" s="29"/>
      <c r="N91" s="30"/>
      <c r="O91" s="34"/>
      <c r="P91" s="30"/>
      <c r="Q91" s="26"/>
      <c r="R91" s="26"/>
      <c r="S91" s="46"/>
      <c r="T91" s="36"/>
      <c r="V91" s="28"/>
      <c r="W91" s="29"/>
      <c r="X91" s="30"/>
      <c r="Y91" s="34"/>
      <c r="Z91" s="30"/>
      <c r="AA91" s="34"/>
      <c r="AB91" s="30"/>
      <c r="AC91" s="34"/>
      <c r="AD91" s="34"/>
      <c r="AE91" s="29"/>
      <c r="AF91" s="30"/>
      <c r="AG91" s="34"/>
      <c r="AH91" s="30"/>
      <c r="AI91" s="26"/>
      <c r="AK91" s="46"/>
      <c r="AL91" s="36"/>
      <c r="AN91" s="28"/>
      <c r="AO91" s="29"/>
      <c r="AP91" s="30"/>
      <c r="AQ91" s="34"/>
      <c r="AR91" s="30"/>
      <c r="AS91" s="34"/>
      <c r="AT91" s="30"/>
      <c r="AU91" s="34"/>
      <c r="AV91" s="34"/>
      <c r="AW91" s="29"/>
      <c r="AX91" s="30"/>
      <c r="AY91" s="34"/>
      <c r="AZ91" s="30"/>
      <c r="BA91" s="26"/>
      <c r="BC91" s="125"/>
      <c r="BD91" s="126"/>
    </row>
    <row r="92" spans="1:56" ht="20.100000000000001" customHeight="1" x14ac:dyDescent="0.2">
      <c r="A92" s="46"/>
      <c r="B92" s="36"/>
      <c r="D92" s="28"/>
      <c r="E92" s="31"/>
      <c r="F92" s="28"/>
      <c r="G92" s="26"/>
      <c r="H92" s="28"/>
      <c r="I92" s="26"/>
      <c r="J92" s="28"/>
      <c r="K92" s="26"/>
      <c r="L92" s="26"/>
      <c r="M92" s="31"/>
      <c r="N92" s="28"/>
      <c r="O92" s="26"/>
      <c r="P92" s="28"/>
      <c r="Q92" s="26"/>
      <c r="R92" s="26"/>
      <c r="S92" s="46"/>
      <c r="T92" s="36"/>
      <c r="V92" s="28"/>
      <c r="W92" s="31"/>
      <c r="X92" s="28"/>
      <c r="Y92" s="26"/>
      <c r="Z92" s="28"/>
      <c r="AA92" s="26"/>
      <c r="AB92" s="28"/>
      <c r="AC92" s="26"/>
      <c r="AD92" s="26"/>
      <c r="AE92" s="31"/>
      <c r="AF92" s="28"/>
      <c r="AG92" s="26"/>
      <c r="AH92" s="28"/>
      <c r="AI92" s="26"/>
      <c r="AK92" s="46"/>
      <c r="AL92" s="36"/>
      <c r="AN92" s="28"/>
      <c r="AO92" s="31"/>
      <c r="AP92" s="28"/>
      <c r="AQ92" s="26"/>
      <c r="AR92" s="28"/>
      <c r="AS92" s="26"/>
      <c r="AT92" s="28"/>
      <c r="AU92" s="26"/>
      <c r="AV92" s="26"/>
      <c r="AW92" s="31"/>
      <c r="AX92" s="28"/>
      <c r="AY92" s="26"/>
      <c r="AZ92" s="28"/>
      <c r="BA92" s="26"/>
      <c r="BC92" s="125"/>
      <c r="BD92" s="126"/>
    </row>
    <row r="93" spans="1:56" ht="20.100000000000001" customHeight="1" x14ac:dyDescent="0.2">
      <c r="A93" s="46"/>
      <c r="B93" s="36"/>
      <c r="D93" s="28"/>
      <c r="E93" s="29"/>
      <c r="F93" s="30"/>
      <c r="G93" s="34"/>
      <c r="H93" s="30"/>
      <c r="I93" s="34"/>
      <c r="J93" s="30"/>
      <c r="K93" s="34"/>
      <c r="L93" s="34"/>
      <c r="M93" s="29"/>
      <c r="N93" s="30"/>
      <c r="O93" s="34"/>
      <c r="P93" s="30"/>
      <c r="Q93" s="26"/>
      <c r="R93" s="26"/>
      <c r="S93" s="46"/>
      <c r="T93" s="36"/>
      <c r="V93" s="28"/>
      <c r="W93" s="29"/>
      <c r="X93" s="30"/>
      <c r="Y93" s="34"/>
      <c r="Z93" s="30"/>
      <c r="AA93" s="34"/>
      <c r="AB93" s="30"/>
      <c r="AC93" s="34"/>
      <c r="AD93" s="34"/>
      <c r="AE93" s="29"/>
      <c r="AF93" s="30"/>
      <c r="AG93" s="34"/>
      <c r="AH93" s="30"/>
      <c r="AI93" s="26"/>
      <c r="AK93" s="46"/>
      <c r="AL93" s="36"/>
      <c r="AN93" s="28"/>
      <c r="AO93" s="29"/>
      <c r="AP93" s="30"/>
      <c r="AQ93" s="34"/>
      <c r="AR93" s="30"/>
      <c r="AS93" s="34"/>
      <c r="AT93" s="30"/>
      <c r="AU93" s="34"/>
      <c r="AV93" s="34"/>
      <c r="AW93" s="29"/>
      <c r="AX93" s="30"/>
      <c r="AY93" s="34"/>
      <c r="AZ93" s="30"/>
      <c r="BA93" s="26"/>
      <c r="BC93" s="125"/>
      <c r="BD93" s="126"/>
    </row>
    <row r="94" spans="1:56" ht="20.100000000000001" customHeight="1" x14ac:dyDescent="0.2">
      <c r="A94" s="46"/>
      <c r="B94" s="36"/>
      <c r="D94" s="28"/>
      <c r="E94" s="31"/>
      <c r="F94" s="28"/>
      <c r="G94" s="26"/>
      <c r="H94" s="28"/>
      <c r="I94" s="26"/>
      <c r="J94" s="28"/>
      <c r="K94" s="26"/>
      <c r="L94" s="26"/>
      <c r="M94" s="31"/>
      <c r="N94" s="28"/>
      <c r="O94" s="26"/>
      <c r="P94" s="28"/>
      <c r="Q94" s="26"/>
      <c r="R94" s="26"/>
      <c r="S94" s="46"/>
      <c r="T94" s="36"/>
      <c r="V94" s="28"/>
      <c r="W94" s="31"/>
      <c r="X94" s="28"/>
      <c r="Y94" s="26"/>
      <c r="Z94" s="28"/>
      <c r="AA94" s="26"/>
      <c r="AB94" s="28"/>
      <c r="AC94" s="26"/>
      <c r="AD94" s="26"/>
      <c r="AE94" s="31"/>
      <c r="AF94" s="28"/>
      <c r="AG94" s="26"/>
      <c r="AH94" s="28"/>
      <c r="AI94" s="26"/>
      <c r="AK94" s="46"/>
      <c r="AL94" s="36"/>
      <c r="AN94" s="28"/>
      <c r="AO94" s="31"/>
      <c r="AP94" s="28"/>
      <c r="AQ94" s="26"/>
      <c r="AR94" s="28"/>
      <c r="AS94" s="26"/>
      <c r="AT94" s="28"/>
      <c r="AU94" s="26"/>
      <c r="AV94" s="26"/>
      <c r="AW94" s="31"/>
      <c r="AX94" s="28"/>
      <c r="AY94" s="26"/>
      <c r="AZ94" s="28"/>
      <c r="BA94" s="26"/>
      <c r="BC94" s="125"/>
      <c r="BD94" s="126"/>
    </row>
    <row r="95" spans="1:56" ht="20.100000000000001" customHeight="1" x14ac:dyDescent="0.2">
      <c r="A95" s="46"/>
      <c r="B95" s="36"/>
      <c r="D95" s="28"/>
      <c r="E95" s="29"/>
      <c r="F95" s="30"/>
      <c r="G95" s="34"/>
      <c r="H95" s="30"/>
      <c r="I95" s="34"/>
      <c r="J95" s="30"/>
      <c r="K95" s="34"/>
      <c r="L95" s="34"/>
      <c r="M95" s="29"/>
      <c r="N95" s="30"/>
      <c r="O95" s="34"/>
      <c r="P95" s="30"/>
      <c r="Q95" s="26"/>
      <c r="R95" s="26"/>
      <c r="S95" s="46"/>
      <c r="T95" s="36"/>
      <c r="V95" s="28"/>
      <c r="W95" s="29"/>
      <c r="X95" s="30"/>
      <c r="Y95" s="34"/>
      <c r="Z95" s="30"/>
      <c r="AA95" s="34"/>
      <c r="AB95" s="30"/>
      <c r="AC95" s="34"/>
      <c r="AD95" s="34"/>
      <c r="AE95" s="29"/>
      <c r="AF95" s="30"/>
      <c r="AG95" s="34"/>
      <c r="AH95" s="30"/>
      <c r="AI95" s="26"/>
      <c r="AK95" s="46"/>
      <c r="AL95" s="36"/>
      <c r="AN95" s="28"/>
      <c r="AO95" s="29"/>
      <c r="AP95" s="30"/>
      <c r="AQ95" s="34"/>
      <c r="AR95" s="30"/>
      <c r="AS95" s="34"/>
      <c r="AT95" s="30"/>
      <c r="AU95" s="34"/>
      <c r="AV95" s="34"/>
      <c r="AW95" s="29"/>
      <c r="AX95" s="30"/>
      <c r="AY95" s="34"/>
      <c r="AZ95" s="30"/>
      <c r="BA95" s="26"/>
      <c r="BC95" s="125"/>
      <c r="BD95" s="126"/>
    </row>
    <row r="96" spans="1:56" ht="20.100000000000001" customHeight="1" x14ac:dyDescent="0.2">
      <c r="A96" s="46"/>
      <c r="B96" s="36"/>
      <c r="D96" s="28"/>
      <c r="E96" s="31"/>
      <c r="F96" s="28"/>
      <c r="G96" s="26"/>
      <c r="H96" s="28"/>
      <c r="I96" s="26"/>
      <c r="J96" s="28"/>
      <c r="K96" s="26"/>
      <c r="L96" s="26"/>
      <c r="M96" s="31"/>
      <c r="N96" s="28"/>
      <c r="O96" s="26"/>
      <c r="P96" s="28"/>
      <c r="Q96" s="26"/>
      <c r="R96" s="26"/>
      <c r="S96" s="46"/>
      <c r="T96" s="36"/>
      <c r="V96" s="28"/>
      <c r="W96" s="31"/>
      <c r="X96" s="28"/>
      <c r="Y96" s="26"/>
      <c r="Z96" s="28"/>
      <c r="AA96" s="26"/>
      <c r="AB96" s="28"/>
      <c r="AC96" s="26"/>
      <c r="AD96" s="26"/>
      <c r="AE96" s="31"/>
      <c r="AF96" s="28"/>
      <c r="AG96" s="26"/>
      <c r="AH96" s="28"/>
      <c r="AI96" s="26"/>
      <c r="AK96" s="46"/>
      <c r="AL96" s="36"/>
      <c r="AN96" s="28"/>
      <c r="AO96" s="31"/>
      <c r="AP96" s="28"/>
      <c r="AQ96" s="26"/>
      <c r="AR96" s="28"/>
      <c r="AS96" s="26"/>
      <c r="AT96" s="28"/>
      <c r="AU96" s="26"/>
      <c r="AV96" s="26"/>
      <c r="AW96" s="31"/>
      <c r="AX96" s="28"/>
      <c r="AY96" s="26"/>
      <c r="AZ96" s="28"/>
      <c r="BA96" s="26"/>
      <c r="BC96" s="125"/>
      <c r="BD96" s="126"/>
    </row>
    <row r="97" spans="1:56" ht="20.100000000000001" customHeight="1" x14ac:dyDescent="0.2">
      <c r="A97" s="46"/>
      <c r="B97" s="36"/>
      <c r="D97" s="28"/>
      <c r="E97" s="29"/>
      <c r="F97" s="30"/>
      <c r="G97" s="34"/>
      <c r="H97" s="30"/>
      <c r="I97" s="34"/>
      <c r="J97" s="30"/>
      <c r="K97" s="34"/>
      <c r="L97" s="34"/>
      <c r="M97" s="29"/>
      <c r="N97" s="30"/>
      <c r="O97" s="34"/>
      <c r="P97" s="30"/>
      <c r="Q97" s="26"/>
      <c r="R97" s="26"/>
      <c r="S97" s="46"/>
      <c r="T97" s="36"/>
      <c r="V97" s="28"/>
      <c r="W97" s="29"/>
      <c r="X97" s="30"/>
      <c r="Y97" s="34"/>
      <c r="Z97" s="30"/>
      <c r="AA97" s="34"/>
      <c r="AB97" s="30"/>
      <c r="AC97" s="34"/>
      <c r="AD97" s="34"/>
      <c r="AE97" s="29"/>
      <c r="AF97" s="30"/>
      <c r="AG97" s="34"/>
      <c r="AH97" s="30"/>
      <c r="AI97" s="26"/>
      <c r="AK97" s="46"/>
      <c r="AL97" s="36"/>
      <c r="AN97" s="28"/>
      <c r="AO97" s="29"/>
      <c r="AP97" s="30"/>
      <c r="AQ97" s="34"/>
      <c r="AR97" s="30"/>
      <c r="AS97" s="34"/>
      <c r="AT97" s="30"/>
      <c r="AU97" s="34"/>
      <c r="AV97" s="34"/>
      <c r="AW97" s="29"/>
      <c r="AX97" s="30"/>
      <c r="AY97" s="34"/>
      <c r="AZ97" s="30"/>
      <c r="BA97" s="26"/>
      <c r="BC97" s="125"/>
      <c r="BD97" s="126"/>
    </row>
    <row r="98" spans="1:56" ht="20.100000000000001" customHeight="1" x14ac:dyDescent="0.2">
      <c r="A98" s="46"/>
      <c r="B98" s="36"/>
      <c r="D98" s="28"/>
      <c r="E98" s="29"/>
      <c r="F98" s="30"/>
      <c r="G98" s="34"/>
      <c r="H98" s="30"/>
      <c r="I98" s="34"/>
      <c r="J98" s="30"/>
      <c r="K98" s="34"/>
      <c r="L98" s="34"/>
      <c r="M98" s="29"/>
      <c r="N98" s="30"/>
      <c r="O98" s="34"/>
      <c r="P98" s="30"/>
      <c r="Q98" s="26"/>
      <c r="R98" s="26"/>
      <c r="S98" s="46"/>
      <c r="T98" s="36"/>
      <c r="V98" s="28"/>
      <c r="W98" s="29"/>
      <c r="X98" s="30"/>
      <c r="Y98" s="34"/>
      <c r="Z98" s="30"/>
      <c r="AA98" s="34"/>
      <c r="AB98" s="30"/>
      <c r="AC98" s="34"/>
      <c r="AD98" s="34"/>
      <c r="AE98" s="29"/>
      <c r="AF98" s="30"/>
      <c r="AG98" s="34"/>
      <c r="AH98" s="30"/>
      <c r="AI98" s="26"/>
      <c r="AK98" s="46"/>
      <c r="AL98" s="36"/>
      <c r="AN98" s="28"/>
      <c r="AO98" s="29"/>
      <c r="AP98" s="30"/>
      <c r="AQ98" s="34"/>
      <c r="AR98" s="30"/>
      <c r="AS98" s="34"/>
      <c r="AT98" s="30"/>
      <c r="AU98" s="34"/>
      <c r="AV98" s="34"/>
      <c r="AW98" s="29"/>
      <c r="AX98" s="30"/>
      <c r="AY98" s="34"/>
      <c r="AZ98" s="30"/>
      <c r="BA98" s="26"/>
      <c r="BC98" s="125"/>
      <c r="BD98" s="126"/>
    </row>
    <row r="99" spans="1:56" ht="20.100000000000001" customHeight="1" x14ac:dyDescent="0.2">
      <c r="A99" s="46"/>
      <c r="B99" s="36"/>
      <c r="D99" s="28"/>
      <c r="E99" s="31"/>
      <c r="F99" s="28"/>
      <c r="G99" s="26"/>
      <c r="H99" s="28"/>
      <c r="I99" s="26"/>
      <c r="J99" s="28"/>
      <c r="K99" s="26"/>
      <c r="L99" s="26"/>
      <c r="M99" s="31"/>
      <c r="N99" s="28"/>
      <c r="O99" s="26"/>
      <c r="P99" s="28"/>
      <c r="Q99" s="26"/>
      <c r="R99" s="26"/>
      <c r="S99" s="46"/>
      <c r="T99" s="36"/>
      <c r="V99" s="28"/>
      <c r="W99" s="31"/>
      <c r="X99" s="28"/>
      <c r="Y99" s="26"/>
      <c r="Z99" s="28"/>
      <c r="AA99" s="26"/>
      <c r="AB99" s="28"/>
      <c r="AC99" s="26"/>
      <c r="AD99" s="26"/>
      <c r="AE99" s="31"/>
      <c r="AF99" s="28"/>
      <c r="AG99" s="26"/>
      <c r="AH99" s="28"/>
      <c r="AI99" s="26"/>
      <c r="AK99" s="46"/>
      <c r="AL99" s="36"/>
      <c r="AN99" s="28"/>
      <c r="AO99" s="31"/>
      <c r="AP99" s="28"/>
      <c r="AQ99" s="26"/>
      <c r="AR99" s="28"/>
      <c r="AS99" s="26"/>
      <c r="AT99" s="28"/>
      <c r="AU99" s="26"/>
      <c r="AV99" s="26"/>
      <c r="AW99" s="31"/>
      <c r="AX99" s="28"/>
      <c r="AY99" s="26"/>
      <c r="AZ99" s="28"/>
      <c r="BA99" s="26"/>
      <c r="BC99" s="125"/>
      <c r="BD99" s="126"/>
    </row>
    <row r="100" spans="1:56" ht="20.100000000000001" customHeight="1" x14ac:dyDescent="0.2">
      <c r="A100" s="46"/>
      <c r="B100" s="36"/>
      <c r="D100" s="28"/>
      <c r="E100" s="29"/>
      <c r="F100" s="30"/>
      <c r="G100" s="34"/>
      <c r="H100" s="30"/>
      <c r="I100" s="34"/>
      <c r="J100" s="30"/>
      <c r="K100" s="34"/>
      <c r="L100" s="34"/>
      <c r="M100" s="29"/>
      <c r="N100" s="30"/>
      <c r="O100" s="34"/>
      <c r="P100" s="30"/>
      <c r="Q100" s="26"/>
      <c r="R100" s="26"/>
      <c r="S100" s="46"/>
      <c r="T100" s="36"/>
      <c r="V100" s="28"/>
      <c r="W100" s="29"/>
      <c r="X100" s="30"/>
      <c r="Y100" s="34"/>
      <c r="Z100" s="30"/>
      <c r="AA100" s="34"/>
      <c r="AB100" s="30"/>
      <c r="AC100" s="34"/>
      <c r="AD100" s="34"/>
      <c r="AE100" s="29"/>
      <c r="AF100" s="30"/>
      <c r="AG100" s="34"/>
      <c r="AH100" s="30"/>
      <c r="AI100" s="26"/>
      <c r="AK100" s="46"/>
      <c r="AL100" s="36"/>
      <c r="AN100" s="28"/>
      <c r="AO100" s="29"/>
      <c r="AP100" s="30"/>
      <c r="AQ100" s="34"/>
      <c r="AR100" s="30"/>
      <c r="AS100" s="34"/>
      <c r="AT100" s="30"/>
      <c r="AU100" s="34"/>
      <c r="AV100" s="34"/>
      <c r="AW100" s="29"/>
      <c r="AX100" s="30"/>
      <c r="AY100" s="34"/>
      <c r="AZ100" s="30"/>
      <c r="BA100" s="26"/>
      <c r="BC100" s="125"/>
      <c r="BD100" s="126"/>
    </row>
    <row r="101" spans="1:56" ht="20.100000000000001" customHeight="1" x14ac:dyDescent="0.2">
      <c r="A101" s="46"/>
      <c r="B101" s="36"/>
      <c r="D101" s="28"/>
      <c r="E101" s="29"/>
      <c r="F101" s="30"/>
      <c r="G101" s="34"/>
      <c r="H101" s="30"/>
      <c r="I101" s="34"/>
      <c r="J101" s="30"/>
      <c r="K101" s="34"/>
      <c r="L101" s="34"/>
      <c r="M101" s="29"/>
      <c r="N101" s="30"/>
      <c r="O101" s="34"/>
      <c r="P101" s="30"/>
      <c r="Q101" s="26"/>
      <c r="R101" s="26"/>
      <c r="S101" s="46"/>
      <c r="T101" s="36"/>
      <c r="V101" s="28"/>
      <c r="W101" s="29"/>
      <c r="X101" s="30"/>
      <c r="Y101" s="34"/>
      <c r="Z101" s="30"/>
      <c r="AA101" s="34"/>
      <c r="AB101" s="30"/>
      <c r="AC101" s="34"/>
      <c r="AD101" s="34"/>
      <c r="AE101" s="29"/>
      <c r="AF101" s="30"/>
      <c r="AG101" s="34"/>
      <c r="AH101" s="30"/>
      <c r="AI101" s="26"/>
      <c r="AK101" s="46"/>
      <c r="AL101" s="36"/>
      <c r="AN101" s="28"/>
      <c r="AO101" s="29"/>
      <c r="AP101" s="30"/>
      <c r="AQ101" s="34"/>
      <c r="AR101" s="30"/>
      <c r="AS101" s="34"/>
      <c r="AT101" s="30"/>
      <c r="AU101" s="34"/>
      <c r="AV101" s="34"/>
      <c r="AW101" s="29"/>
      <c r="AX101" s="30"/>
      <c r="AY101" s="34"/>
      <c r="AZ101" s="30"/>
      <c r="BA101" s="26"/>
      <c r="BC101" s="125"/>
      <c r="BD101" s="126"/>
    </row>
    <row r="102" spans="1:56" ht="20.100000000000001" customHeight="1" x14ac:dyDescent="0.2">
      <c r="A102" s="46"/>
      <c r="B102" s="36"/>
      <c r="D102" s="28"/>
      <c r="E102" s="31"/>
      <c r="F102" s="28"/>
      <c r="G102" s="26"/>
      <c r="H102" s="28"/>
      <c r="I102" s="26"/>
      <c r="J102" s="28"/>
      <c r="K102" s="26"/>
      <c r="L102" s="26"/>
      <c r="M102" s="31"/>
      <c r="N102" s="28"/>
      <c r="O102" s="26"/>
      <c r="P102" s="28"/>
      <c r="Q102" s="26"/>
      <c r="R102" s="26"/>
      <c r="S102" s="46"/>
      <c r="T102" s="36"/>
      <c r="V102" s="28"/>
      <c r="W102" s="31"/>
      <c r="X102" s="28"/>
      <c r="Y102" s="26"/>
      <c r="Z102" s="28"/>
      <c r="AA102" s="26"/>
      <c r="AB102" s="28"/>
      <c r="AC102" s="26"/>
      <c r="AD102" s="26"/>
      <c r="AE102" s="31"/>
      <c r="AF102" s="28"/>
      <c r="AG102" s="26"/>
      <c r="AH102" s="28"/>
      <c r="AI102" s="26"/>
      <c r="AK102" s="46"/>
      <c r="AL102" s="36"/>
      <c r="AN102" s="28"/>
      <c r="AO102" s="31"/>
      <c r="AP102" s="28"/>
      <c r="AQ102" s="26"/>
      <c r="AR102" s="28"/>
      <c r="AS102" s="26"/>
      <c r="AT102" s="28"/>
      <c r="AU102" s="26"/>
      <c r="AV102" s="26"/>
      <c r="AW102" s="31"/>
      <c r="AX102" s="28"/>
      <c r="AY102" s="26"/>
      <c r="AZ102" s="28"/>
      <c r="BA102" s="26"/>
      <c r="BC102" s="125"/>
      <c r="BD102" s="126"/>
    </row>
    <row r="103" spans="1:56" ht="20.100000000000001" customHeight="1" x14ac:dyDescent="0.2">
      <c r="A103" s="46"/>
      <c r="B103" s="36"/>
      <c r="D103" s="28"/>
      <c r="E103" s="29"/>
      <c r="F103" s="30"/>
      <c r="G103" s="34"/>
      <c r="H103" s="30"/>
      <c r="I103" s="34"/>
      <c r="J103" s="30"/>
      <c r="K103" s="34"/>
      <c r="L103" s="34"/>
      <c r="M103" s="29"/>
      <c r="N103" s="30"/>
      <c r="O103" s="34"/>
      <c r="P103" s="30"/>
      <c r="Q103" s="26"/>
      <c r="R103" s="26"/>
      <c r="S103" s="46"/>
      <c r="T103" s="36"/>
      <c r="V103" s="28"/>
      <c r="W103" s="29"/>
      <c r="X103" s="30"/>
      <c r="Y103" s="34"/>
      <c r="Z103" s="30"/>
      <c r="AA103" s="34"/>
      <c r="AB103" s="30"/>
      <c r="AC103" s="34"/>
      <c r="AD103" s="34"/>
      <c r="AE103" s="29"/>
      <c r="AF103" s="30"/>
      <c r="AG103" s="34"/>
      <c r="AH103" s="30"/>
      <c r="AI103" s="26"/>
      <c r="AK103" s="46"/>
      <c r="AL103" s="36"/>
      <c r="AN103" s="28"/>
      <c r="AO103" s="29"/>
      <c r="AP103" s="30"/>
      <c r="AQ103" s="34"/>
      <c r="AR103" s="30"/>
      <c r="AS103" s="34"/>
      <c r="AT103" s="30"/>
      <c r="AU103" s="34"/>
      <c r="AV103" s="34"/>
      <c r="AW103" s="29"/>
      <c r="AX103" s="30"/>
      <c r="AY103" s="34"/>
      <c r="AZ103" s="30"/>
      <c r="BA103" s="26"/>
      <c r="BC103" s="125"/>
      <c r="BD103" s="126"/>
    </row>
    <row r="104" spans="1:56" ht="20.100000000000001" customHeight="1" x14ac:dyDescent="0.2">
      <c r="A104" s="46"/>
      <c r="B104" s="36"/>
      <c r="D104" s="28"/>
      <c r="E104" s="31"/>
      <c r="F104" s="28"/>
      <c r="G104" s="26"/>
      <c r="H104" s="28"/>
      <c r="I104" s="26"/>
      <c r="J104" s="28"/>
      <c r="K104" s="26"/>
      <c r="L104" s="26"/>
      <c r="M104" s="31"/>
      <c r="N104" s="28"/>
      <c r="O104" s="26"/>
      <c r="P104" s="28"/>
      <c r="Q104" s="26"/>
      <c r="R104" s="26"/>
      <c r="S104" s="46"/>
      <c r="T104" s="36"/>
      <c r="V104" s="28"/>
      <c r="W104" s="31"/>
      <c r="X104" s="28"/>
      <c r="Y104" s="26"/>
      <c r="Z104" s="28"/>
      <c r="AA104" s="26"/>
      <c r="AB104" s="28"/>
      <c r="AC104" s="26"/>
      <c r="AD104" s="26"/>
      <c r="AE104" s="31"/>
      <c r="AF104" s="28"/>
      <c r="AG104" s="26"/>
      <c r="AH104" s="28"/>
      <c r="AI104" s="26"/>
      <c r="AK104" s="46"/>
      <c r="AL104" s="36"/>
      <c r="AN104" s="28"/>
      <c r="AO104" s="31"/>
      <c r="AP104" s="28"/>
      <c r="AQ104" s="26"/>
      <c r="AR104" s="28"/>
      <c r="AS104" s="26"/>
      <c r="AT104" s="28"/>
      <c r="AU104" s="26"/>
      <c r="AV104" s="26"/>
      <c r="AW104" s="31"/>
      <c r="AX104" s="28"/>
      <c r="AY104" s="26"/>
      <c r="AZ104" s="28"/>
      <c r="BA104" s="26"/>
      <c r="BC104" s="125"/>
      <c r="BD104" s="126"/>
    </row>
    <row r="105" spans="1:56" ht="20.100000000000001" customHeight="1" x14ac:dyDescent="0.2">
      <c r="A105" s="46"/>
      <c r="B105" s="36"/>
      <c r="D105" s="28"/>
      <c r="E105" s="29"/>
      <c r="F105" s="30"/>
      <c r="G105" s="34"/>
      <c r="H105" s="30"/>
      <c r="I105" s="34"/>
      <c r="J105" s="30"/>
      <c r="K105" s="34"/>
      <c r="L105" s="34"/>
      <c r="M105" s="29"/>
      <c r="N105" s="30"/>
      <c r="O105" s="34"/>
      <c r="P105" s="30"/>
      <c r="Q105" s="26"/>
      <c r="R105" s="26"/>
      <c r="S105" s="46"/>
      <c r="T105" s="36"/>
      <c r="V105" s="28"/>
      <c r="W105" s="29"/>
      <c r="X105" s="30"/>
      <c r="Y105" s="34"/>
      <c r="Z105" s="30"/>
      <c r="AA105" s="34"/>
      <c r="AB105" s="30"/>
      <c r="AC105" s="34"/>
      <c r="AD105" s="34"/>
      <c r="AE105" s="29"/>
      <c r="AF105" s="30"/>
      <c r="AG105" s="34"/>
      <c r="AH105" s="30"/>
      <c r="AI105" s="26"/>
      <c r="AK105" s="46"/>
      <c r="AL105" s="36"/>
      <c r="AN105" s="28"/>
      <c r="AO105" s="29"/>
      <c r="AP105" s="30"/>
      <c r="AQ105" s="34"/>
      <c r="AR105" s="30"/>
      <c r="AS105" s="34"/>
      <c r="AT105" s="30"/>
      <c r="AU105" s="34"/>
      <c r="AV105" s="34"/>
      <c r="AW105" s="29"/>
      <c r="AX105" s="30"/>
      <c r="AY105" s="34"/>
      <c r="AZ105" s="30"/>
      <c r="BA105" s="26"/>
      <c r="BC105" s="125"/>
      <c r="BD105" s="126"/>
    </row>
    <row r="106" spans="1:56" ht="20.100000000000001" customHeight="1" x14ac:dyDescent="0.2">
      <c r="A106" s="46"/>
      <c r="B106" s="36"/>
      <c r="D106" s="28"/>
      <c r="E106" s="35"/>
      <c r="F106" s="28"/>
      <c r="G106" s="26"/>
      <c r="H106" s="28"/>
      <c r="I106" s="26"/>
      <c r="J106" s="28"/>
      <c r="K106" s="26"/>
      <c r="L106" s="26"/>
      <c r="M106" s="31"/>
      <c r="N106" s="28"/>
      <c r="O106" s="26"/>
      <c r="P106" s="28"/>
      <c r="Q106" s="26"/>
      <c r="R106" s="26"/>
      <c r="S106" s="46"/>
      <c r="T106" s="36"/>
      <c r="V106" s="28"/>
      <c r="W106" s="35"/>
      <c r="X106" s="28"/>
      <c r="Y106" s="26"/>
      <c r="Z106" s="28"/>
      <c r="AA106" s="26"/>
      <c r="AB106" s="28"/>
      <c r="AC106" s="26"/>
      <c r="AD106" s="26"/>
      <c r="AE106" s="31"/>
      <c r="AF106" s="28"/>
      <c r="AG106" s="26"/>
      <c r="AH106" s="28"/>
      <c r="AI106" s="26"/>
      <c r="AK106" s="46"/>
      <c r="AL106" s="36"/>
      <c r="AN106" s="28"/>
      <c r="AO106" s="35"/>
      <c r="AP106" s="28"/>
      <c r="AQ106" s="26"/>
      <c r="AR106" s="28"/>
      <c r="AS106" s="26"/>
      <c r="AT106" s="28"/>
      <c r="AU106" s="26"/>
      <c r="AV106" s="26"/>
      <c r="AW106" s="31"/>
      <c r="AX106" s="28"/>
      <c r="AY106" s="26"/>
      <c r="AZ106" s="28"/>
      <c r="BA106" s="26"/>
      <c r="BC106" s="125"/>
      <c r="BD106" s="126"/>
    </row>
    <row r="107" spans="1:56" ht="20.100000000000001" customHeight="1" x14ac:dyDescent="0.2">
      <c r="A107" s="46"/>
      <c r="B107" s="36"/>
      <c r="D107" s="28"/>
      <c r="E107" s="31"/>
      <c r="F107" s="30"/>
      <c r="G107" s="34"/>
      <c r="H107" s="30"/>
      <c r="I107" s="34"/>
      <c r="J107" s="30"/>
      <c r="K107" s="34"/>
      <c r="L107" s="34"/>
      <c r="M107" s="29"/>
      <c r="N107" s="30"/>
      <c r="O107" s="34"/>
      <c r="P107" s="30"/>
      <c r="Q107" s="26"/>
      <c r="R107" s="26"/>
      <c r="S107" s="46"/>
      <c r="T107" s="36"/>
      <c r="V107" s="28"/>
      <c r="W107" s="31"/>
      <c r="X107" s="30"/>
      <c r="Y107" s="34"/>
      <c r="Z107" s="30"/>
      <c r="AA107" s="34"/>
      <c r="AB107" s="30"/>
      <c r="AC107" s="34"/>
      <c r="AD107" s="34"/>
      <c r="AE107" s="29"/>
      <c r="AF107" s="30"/>
      <c r="AG107" s="34"/>
      <c r="AH107" s="30"/>
      <c r="AI107" s="26"/>
      <c r="AK107" s="46"/>
      <c r="AL107" s="36"/>
      <c r="AN107" s="28"/>
      <c r="AO107" s="31"/>
      <c r="AP107" s="30"/>
      <c r="AQ107" s="34"/>
      <c r="AR107" s="30"/>
      <c r="AS107" s="34"/>
      <c r="AT107" s="30"/>
      <c r="AU107" s="34"/>
      <c r="AV107" s="34"/>
      <c r="AW107" s="29"/>
      <c r="AX107" s="30"/>
      <c r="AY107" s="34"/>
      <c r="AZ107" s="30"/>
      <c r="BA107" s="26"/>
      <c r="BC107" s="125"/>
      <c r="BD107" s="126"/>
    </row>
    <row r="108" spans="1:56" ht="20.100000000000001" customHeight="1" x14ac:dyDescent="0.2">
      <c r="A108" s="46"/>
      <c r="B108" s="36"/>
      <c r="D108" s="28"/>
      <c r="E108" s="33"/>
      <c r="F108" s="28"/>
      <c r="G108" s="26"/>
      <c r="H108" s="28"/>
      <c r="I108" s="26"/>
      <c r="J108" s="28"/>
      <c r="K108" s="26"/>
      <c r="L108" s="26"/>
      <c r="M108" s="31"/>
      <c r="N108" s="28"/>
      <c r="O108" s="26"/>
      <c r="P108" s="28"/>
      <c r="Q108" s="26"/>
      <c r="R108" s="26"/>
      <c r="S108" s="46"/>
      <c r="T108" s="36"/>
      <c r="V108" s="28"/>
      <c r="W108" s="33"/>
      <c r="X108" s="28"/>
      <c r="Y108" s="26"/>
      <c r="Z108" s="28"/>
      <c r="AA108" s="26"/>
      <c r="AB108" s="28"/>
      <c r="AC108" s="26"/>
      <c r="AD108" s="26"/>
      <c r="AE108" s="31"/>
      <c r="AF108" s="28"/>
      <c r="AG108" s="26"/>
      <c r="AH108" s="28"/>
      <c r="AI108" s="26"/>
      <c r="AK108" s="46"/>
      <c r="AL108" s="36"/>
      <c r="AN108" s="28"/>
      <c r="AO108" s="33"/>
      <c r="AP108" s="28"/>
      <c r="AQ108" s="26"/>
      <c r="AR108" s="28"/>
      <c r="AS108" s="26"/>
      <c r="AT108" s="28"/>
      <c r="AU108" s="26"/>
      <c r="AV108" s="26"/>
      <c r="AW108" s="31"/>
      <c r="AX108" s="28"/>
      <c r="AY108" s="26"/>
      <c r="AZ108" s="28"/>
      <c r="BA108" s="26"/>
      <c r="BC108" s="125"/>
      <c r="BD108" s="126"/>
    </row>
    <row r="109" spans="1:56" ht="20.100000000000001" customHeight="1" x14ac:dyDescent="0.2">
      <c r="A109" s="46"/>
      <c r="B109" s="36"/>
      <c r="D109" s="28"/>
      <c r="E109" s="29"/>
      <c r="F109" s="30"/>
      <c r="G109" s="34"/>
      <c r="H109" s="30"/>
      <c r="I109" s="34"/>
      <c r="J109" s="30"/>
      <c r="K109" s="34"/>
      <c r="L109" s="34"/>
      <c r="M109" s="29"/>
      <c r="N109" s="30"/>
      <c r="O109" s="34"/>
      <c r="P109" s="30"/>
      <c r="Q109" s="26"/>
      <c r="R109" s="26"/>
      <c r="S109" s="46"/>
      <c r="T109" s="36"/>
      <c r="V109" s="28"/>
      <c r="W109" s="29"/>
      <c r="X109" s="30"/>
      <c r="Y109" s="34"/>
      <c r="Z109" s="30"/>
      <c r="AA109" s="34"/>
      <c r="AB109" s="30"/>
      <c r="AC109" s="34"/>
      <c r="AD109" s="34"/>
      <c r="AE109" s="29"/>
      <c r="AF109" s="30"/>
      <c r="AG109" s="34"/>
      <c r="AH109" s="30"/>
      <c r="AI109" s="26"/>
      <c r="AK109" s="46"/>
      <c r="AL109" s="36"/>
      <c r="AN109" s="28"/>
      <c r="AO109" s="29"/>
      <c r="AP109" s="30"/>
      <c r="AQ109" s="34"/>
      <c r="AR109" s="30"/>
      <c r="AS109" s="34"/>
      <c r="AT109" s="30"/>
      <c r="AU109" s="34"/>
      <c r="AV109" s="34"/>
      <c r="AW109" s="29"/>
      <c r="AX109" s="30"/>
      <c r="AY109" s="34"/>
      <c r="AZ109" s="30"/>
      <c r="BA109" s="26"/>
      <c r="BC109" s="125"/>
      <c r="BD109" s="126"/>
    </row>
    <row r="110" spans="1:56" ht="9" customHeight="1" x14ac:dyDescent="0.2">
      <c r="D110" s="26"/>
      <c r="E110" s="26"/>
      <c r="F110" s="26"/>
      <c r="G110" s="26"/>
      <c r="H110" s="26"/>
      <c r="I110" s="26"/>
      <c r="J110" s="26"/>
      <c r="K110" s="26"/>
      <c r="L110" s="26"/>
      <c r="M110" s="26"/>
      <c r="N110" s="26"/>
      <c r="O110" s="26"/>
      <c r="P110" s="26"/>
      <c r="Q110" s="26"/>
      <c r="R110" s="26"/>
      <c r="V110" s="26"/>
      <c r="W110" s="26"/>
      <c r="X110" s="26"/>
      <c r="Y110" s="26"/>
      <c r="Z110" s="26"/>
      <c r="AA110" s="26"/>
      <c r="AB110" s="26"/>
      <c r="AC110" s="26"/>
      <c r="AD110" s="26"/>
      <c r="AE110" s="26"/>
      <c r="AF110" s="26"/>
      <c r="AG110" s="26"/>
      <c r="AH110" s="26"/>
      <c r="AI110" s="26"/>
      <c r="AO110" s="26"/>
      <c r="AP110" s="26"/>
      <c r="AQ110" s="26"/>
      <c r="AR110" s="26"/>
      <c r="AS110" s="37"/>
      <c r="AT110" s="38"/>
      <c r="AU110" s="38"/>
      <c r="AV110" s="38"/>
      <c r="AW110" s="38"/>
      <c r="AX110" s="38"/>
      <c r="AY110" s="38"/>
      <c r="AZ110" s="38"/>
      <c r="BA110" s="38"/>
      <c r="BB110" s="20"/>
    </row>
    <row r="111" spans="1:56" ht="6" customHeight="1" x14ac:dyDescent="0.2">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row>
    <row r="112" spans="1:56" ht="8.25" customHeight="1" x14ac:dyDescent="0.2"/>
  </sheetData>
  <sheetProtection algorithmName="SHA-512" hashValue="cOClU35jb8zabKmuVRXwXEHYMQuY8iZyH93KerFJyTs6w4ViMBe1XLK1pTNAe5PDnjT3Si8GnxF68yeOrlcNJg==" saltValue="JHm0uI3b+oduq9wIjv5mCA==" spinCount="100000" sheet="1" objects="1" scenarios="1" selectLockedCells="1"/>
  <mergeCells count="349">
    <mergeCell ref="AZ83:BA83"/>
    <mergeCell ref="AP83:AQ83"/>
    <mergeCell ref="AR83:AS83"/>
    <mergeCell ref="AT83:AU83"/>
    <mergeCell ref="AV83:AW83"/>
    <mergeCell ref="AX83:AY83"/>
    <mergeCell ref="AH83:AI83"/>
    <mergeCell ref="AN83:AO83"/>
    <mergeCell ref="L83:M83"/>
    <mergeCell ref="N83:O83"/>
    <mergeCell ref="P83:Q83"/>
    <mergeCell ref="V83:W83"/>
    <mergeCell ref="X83:Y83"/>
    <mergeCell ref="Z83:AA83"/>
    <mergeCell ref="AB83:AC83"/>
    <mergeCell ref="AD83:AE83"/>
    <mergeCell ref="AF83:AG83"/>
    <mergeCell ref="AY80:BA80"/>
    <mergeCell ref="AH82:AI82"/>
    <mergeCell ref="AN82:AO82"/>
    <mergeCell ref="N82:O82"/>
    <mergeCell ref="P82:Q82"/>
    <mergeCell ref="V82:W82"/>
    <mergeCell ref="X82:Y82"/>
    <mergeCell ref="Z82:AA82"/>
    <mergeCell ref="AV82:AW82"/>
    <mergeCell ref="AX82:AY82"/>
    <mergeCell ref="AB82:AC82"/>
    <mergeCell ref="AD82:AE82"/>
    <mergeCell ref="AF82:AG82"/>
    <mergeCell ref="AN80:AU80"/>
    <mergeCell ref="AV80:AX80"/>
    <mergeCell ref="AZ82:BA82"/>
    <mergeCell ref="O80:Q80"/>
    <mergeCell ref="AG80:AI80"/>
    <mergeCell ref="AP82:AQ82"/>
    <mergeCell ref="AR82:AS82"/>
    <mergeCell ref="AT82:AU82"/>
    <mergeCell ref="A79:B80"/>
    <mergeCell ref="L79:N79"/>
    <mergeCell ref="O79:Q79"/>
    <mergeCell ref="S79:T80"/>
    <mergeCell ref="AD79:AF79"/>
    <mergeCell ref="AZ47:BA47"/>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G79:AI79"/>
    <mergeCell ref="AK79:AL80"/>
    <mergeCell ref="AV79:AX79"/>
    <mergeCell ref="AY79:BA79"/>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AH46:AI46"/>
    <mergeCell ref="AN46:AO46"/>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V43:AX43"/>
    <mergeCell ref="AY43:BA43"/>
    <mergeCell ref="O44:Q44"/>
    <mergeCell ref="AG44:AI44"/>
    <mergeCell ref="AY44:BA44"/>
    <mergeCell ref="D41:M41"/>
    <mergeCell ref="D42:M42"/>
    <mergeCell ref="D43:K43"/>
    <mergeCell ref="AP11:AQ11"/>
    <mergeCell ref="AN10:AO10"/>
    <mergeCell ref="AP10:AQ10"/>
    <mergeCell ref="AR10:AS10"/>
    <mergeCell ref="AD10:AE10"/>
    <mergeCell ref="AF10:AG10"/>
    <mergeCell ref="AH10:AI10"/>
    <mergeCell ref="AF11:AG11"/>
    <mergeCell ref="AH11:AI11"/>
    <mergeCell ref="N10:O10"/>
    <mergeCell ref="D11:E11"/>
    <mergeCell ref="F10:G10"/>
    <mergeCell ref="F11:G11"/>
    <mergeCell ref="A1:B2"/>
    <mergeCell ref="A3:B3"/>
    <mergeCell ref="C3:Q3"/>
    <mergeCell ref="T3:AE3"/>
    <mergeCell ref="AF3:AJ3"/>
    <mergeCell ref="D5:M5"/>
    <mergeCell ref="D6:M6"/>
    <mergeCell ref="AF5:AI5"/>
    <mergeCell ref="AF6:AI6"/>
    <mergeCell ref="A5:B6"/>
    <mergeCell ref="S5:T6"/>
    <mergeCell ref="V5:AE5"/>
    <mergeCell ref="V6:AE6"/>
    <mergeCell ref="V4:AK4"/>
    <mergeCell ref="A4:U4"/>
    <mergeCell ref="N5:Q5"/>
    <mergeCell ref="N6:Q6"/>
    <mergeCell ref="AN11:AO11"/>
    <mergeCell ref="AT10:AU10"/>
    <mergeCell ref="AT11:AU11"/>
    <mergeCell ref="AK5:AL6"/>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D46:E46"/>
    <mergeCell ref="F46:G46"/>
    <mergeCell ref="H46:I46"/>
    <mergeCell ref="J46:K46"/>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N78:AW78"/>
    <mergeCell ref="AN77:AW77"/>
    <mergeCell ref="AN79:AU79"/>
    <mergeCell ref="D78:M78"/>
    <mergeCell ref="D77:M77"/>
    <mergeCell ref="D79:K79"/>
    <mergeCell ref="D80:K80"/>
    <mergeCell ref="L80:N80"/>
    <mergeCell ref="V78:AE78"/>
    <mergeCell ref="V77:AE77"/>
    <mergeCell ref="V79:AC79"/>
    <mergeCell ref="V80:AC80"/>
    <mergeCell ref="AD80:AF80"/>
    <mergeCell ref="AB10:AC10"/>
    <mergeCell ref="V11:W11"/>
    <mergeCell ref="J82:K82"/>
    <mergeCell ref="L82:M82"/>
    <mergeCell ref="D83:E83"/>
    <mergeCell ref="F83:G83"/>
    <mergeCell ref="H83:I83"/>
    <mergeCell ref="J83:K83"/>
    <mergeCell ref="D82:E82"/>
    <mergeCell ref="F82:G82"/>
    <mergeCell ref="H82:I82"/>
    <mergeCell ref="L46:M46"/>
    <mergeCell ref="N11:O11"/>
    <mergeCell ref="P11:Q11"/>
    <mergeCell ref="P10:Q10"/>
    <mergeCell ref="T45:U45"/>
    <mergeCell ref="V45:AF45"/>
    <mergeCell ref="AD46:AE46"/>
    <mergeCell ref="AF46:AG46"/>
    <mergeCell ref="N46:O46"/>
    <mergeCell ref="P46:Q46"/>
    <mergeCell ref="V46:W46"/>
    <mergeCell ref="X46:Y46"/>
    <mergeCell ref="Z46:AA46"/>
    <mergeCell ref="AG45:AI45"/>
    <mergeCell ref="AL45:AM45"/>
    <mergeCell ref="AN45:AX45"/>
    <mergeCell ref="AY45:BA45"/>
    <mergeCell ref="O9:Q9"/>
    <mergeCell ref="D9:N9"/>
    <mergeCell ref="D44:K44"/>
    <mergeCell ref="L44:N44"/>
    <mergeCell ref="V41:AE41"/>
    <mergeCell ref="V42:AE42"/>
    <mergeCell ref="V43:AC43"/>
    <mergeCell ref="V44:AC44"/>
    <mergeCell ref="AN43:AU43"/>
    <mergeCell ref="AN44:AU44"/>
    <mergeCell ref="AV44:AX44"/>
    <mergeCell ref="D10:E10"/>
    <mergeCell ref="L10:M10"/>
    <mergeCell ref="H11:I11"/>
    <mergeCell ref="X11:Y11"/>
    <mergeCell ref="Z11:AA11"/>
    <mergeCell ref="AB11:AC11"/>
    <mergeCell ref="V10:W10"/>
    <mergeCell ref="X10:Y10"/>
    <mergeCell ref="Z10:AA10"/>
    <mergeCell ref="BC17:BD17"/>
    <mergeCell ref="BC18:BD18"/>
    <mergeCell ref="BC19:BD19"/>
    <mergeCell ref="BC20:BD20"/>
    <mergeCell ref="AM4:BC4"/>
    <mergeCell ref="B81:C81"/>
    <mergeCell ref="D81:N81"/>
    <mergeCell ref="O81:Q81"/>
    <mergeCell ref="T81:U81"/>
    <mergeCell ref="V81:AF81"/>
    <mergeCell ref="AG81:AI81"/>
    <mergeCell ref="AL81:AM81"/>
    <mergeCell ref="AN81:AX81"/>
    <mergeCell ref="AY81:BA81"/>
    <mergeCell ref="B9:C9"/>
    <mergeCell ref="AL9:AM9"/>
    <mergeCell ref="AN9:AX9"/>
    <mergeCell ref="AY9:BA9"/>
    <mergeCell ref="T9:U9"/>
    <mergeCell ref="V9:AF9"/>
    <mergeCell ref="AG9:AI9"/>
    <mergeCell ref="B45:C45"/>
    <mergeCell ref="D45:N45"/>
    <mergeCell ref="O45:Q45"/>
    <mergeCell ref="BC30:BD30"/>
    <mergeCell ref="BC31:BD31"/>
    <mergeCell ref="BC32:BD32"/>
    <mergeCell ref="BC33:BD33"/>
    <mergeCell ref="BC34:BD34"/>
    <mergeCell ref="BC35:BD35"/>
    <mergeCell ref="BC36:BD36"/>
    <mergeCell ref="BC37:BD37"/>
    <mergeCell ref="C1:AU2"/>
    <mergeCell ref="AK3:AU3"/>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46:BD47"/>
    <mergeCell ref="BC49:BD49"/>
    <mergeCell ref="BC50:BD50"/>
    <mergeCell ref="BC51:BD51"/>
    <mergeCell ref="BC52:BD52"/>
    <mergeCell ref="BC53:BD53"/>
    <mergeCell ref="BC54:BD54"/>
    <mergeCell ref="BC55:BD55"/>
    <mergeCell ref="BC56:BD56"/>
    <mergeCell ref="BC57:BD57"/>
    <mergeCell ref="BC58:BD58"/>
    <mergeCell ref="BC59:BD59"/>
    <mergeCell ref="BC60:BD60"/>
    <mergeCell ref="BC61:BD61"/>
    <mergeCell ref="BC62:BD62"/>
    <mergeCell ref="BC63:BD63"/>
    <mergeCell ref="BC64:BD64"/>
    <mergeCell ref="BC65:BD65"/>
    <mergeCell ref="BC66:BD66"/>
    <mergeCell ref="BC67:BD67"/>
    <mergeCell ref="BC68:BD68"/>
    <mergeCell ref="BC69:BD69"/>
    <mergeCell ref="BC70:BD70"/>
    <mergeCell ref="BC71:BD71"/>
    <mergeCell ref="BC72:BD72"/>
    <mergeCell ref="BC73:BD73"/>
    <mergeCell ref="BC82:BD83"/>
    <mergeCell ref="BC85:BD85"/>
    <mergeCell ref="BC86:BD86"/>
    <mergeCell ref="BC87:BD87"/>
    <mergeCell ref="BC88:BD88"/>
    <mergeCell ref="BC89:BD89"/>
    <mergeCell ref="BC90:BD90"/>
    <mergeCell ref="BC91:BD91"/>
    <mergeCell ref="BC92:BD92"/>
    <mergeCell ref="BC93:BD93"/>
    <mergeCell ref="BC103:BD103"/>
    <mergeCell ref="BC104:BD104"/>
    <mergeCell ref="BC105:BD105"/>
    <mergeCell ref="BC106:BD106"/>
    <mergeCell ref="BC107:BD107"/>
    <mergeCell ref="BC108:BD108"/>
    <mergeCell ref="BC109:BD109"/>
    <mergeCell ref="BC94:BD94"/>
    <mergeCell ref="BC95:BD95"/>
    <mergeCell ref="BC96:BD96"/>
    <mergeCell ref="BC97:BD97"/>
    <mergeCell ref="BC98:BD98"/>
    <mergeCell ref="BC99:BD99"/>
    <mergeCell ref="BC100:BD100"/>
    <mergeCell ref="BC101:BD101"/>
    <mergeCell ref="BC102:BD102"/>
  </mergeCells>
  <phoneticPr fontId="5" type="noConversion"/>
  <conditionalFormatting sqref="A4 AM4">
    <cfRule type="expression" dxfId="301" priority="1792">
      <formula>NOT($V$4="")</formula>
    </cfRule>
  </conditionalFormatting>
  <conditionalFormatting sqref="A9">
    <cfRule type="expression" dxfId="300" priority="1161">
      <formula>AND(B9="eingetragener Zw",$V$4="Eine Vorlage zur Zielwertüberwachung")</formula>
    </cfRule>
    <cfRule type="expression" dxfId="299" priority="1163">
      <formula>AND(B9="errechneter Mw",$V$4="Eine Vorlage zur Zielwertüberwachung")</formula>
    </cfRule>
  </conditionalFormatting>
  <conditionalFormatting sqref="A45">
    <cfRule type="expression" dxfId="298" priority="970">
      <formula>AND(B45="eingetragener Zw",$V$4="Eine Vorlage zur Zielwertüberwachung")</formula>
    </cfRule>
    <cfRule type="expression" dxfId="297" priority="972">
      <formula>AND(B45="errechneter Mw",$V$4="Eine Vorlage zur Zielwertüberwachung")</formula>
    </cfRule>
  </conditionalFormatting>
  <conditionalFormatting sqref="A81">
    <cfRule type="expression" dxfId="296" priority="877">
      <formula>AND(B81="eingetragener Zw",$V$4="Eine Vorlage zur Zielwertüberwachung")</formula>
    </cfRule>
    <cfRule type="expression" dxfId="295" priority="879">
      <formula>AND(B81="errechneter Mw",$V$4="Eine Vorlage zur Zielwertüberwachung")</formula>
    </cfRule>
  </conditionalFormatting>
  <conditionalFormatting sqref="A5:B6">
    <cfRule type="expression" dxfId="294" priority="1166">
      <formula>AND(OR(NOT($C$1=""),NOT($C$3=""),NOT($T$3=""),NOT($AK$3="")),OR(A5="",A5="Test"))</formula>
    </cfRule>
  </conditionalFormatting>
  <conditionalFormatting sqref="A41:R73 BC5:BC10 BC12:BC45 BC74:BC81 BC110:BC308">
    <cfRule type="expression" dxfId="293" priority="961">
      <formula>$V$4=""</formula>
    </cfRule>
  </conditionalFormatting>
  <conditionalFormatting sqref="A5:BB40">
    <cfRule type="expression" dxfId="292" priority="992">
      <formula>$V$4=""</formula>
    </cfRule>
  </conditionalFormatting>
  <conditionalFormatting sqref="A74:BB112">
    <cfRule type="expression" dxfId="291" priority="5">
      <formula>$V$4=""</formula>
    </cfRule>
  </conditionalFormatting>
  <conditionalFormatting sqref="A3:AK3 A1:C1 A2:B2 AV1:BC3">
    <cfRule type="expression" dxfId="290" priority="1186">
      <formula>$V$4=""</formula>
    </cfRule>
  </conditionalFormatting>
  <conditionalFormatting sqref="B9">
    <cfRule type="expression" dxfId="289" priority="1160">
      <formula>$V$4="Eine Vorlage zur Zielwertüberwachung"</formula>
    </cfRule>
  </conditionalFormatting>
  <conditionalFormatting sqref="B12">
    <cfRule type="expression" dxfId="288" priority="1164">
      <formula>OR($V$4="",NOT(B12="Auswahl"))</formula>
    </cfRule>
    <cfRule type="expression" dxfId="287" priority="1787">
      <formula>AND(NOT(A5=""),NOT(A5="Test"),OR(B12="",B12="Auswahl"))</formula>
    </cfRule>
  </conditionalFormatting>
  <conditionalFormatting sqref="B13:B37">
    <cfRule type="expression" dxfId="286" priority="1180">
      <formula>AND(L$7="----------",NOT(A$5=""),NOT(A$5="Test"))</formula>
    </cfRule>
  </conditionalFormatting>
  <conditionalFormatting sqref="B45">
    <cfRule type="expression" dxfId="285" priority="969">
      <formula>$V$4="Eine Vorlage zur Zielwertüberwachung"</formula>
    </cfRule>
  </conditionalFormatting>
  <conditionalFormatting sqref="B48">
    <cfRule type="expression" dxfId="284" priority="973">
      <formula>OR($V$4="",NOT(B48="Auswahl"))</formula>
    </cfRule>
    <cfRule type="expression" dxfId="283" priority="989">
      <formula>AND(NOT(A41=""),NOT(A41="Test"),OR(B48="",B48="Auswahl"))</formula>
    </cfRule>
  </conditionalFormatting>
  <conditionalFormatting sqref="B49:B73">
    <cfRule type="expression" dxfId="282" priority="979">
      <formula>AND(L$43="----------",NOT(A$41=""),NOT(A$41="Test"))</formula>
    </cfRule>
  </conditionalFormatting>
  <conditionalFormatting sqref="B81">
    <cfRule type="expression" dxfId="281" priority="876">
      <formula>$V$4="Eine Vorlage zur Zielwertüberwachung"</formula>
    </cfRule>
  </conditionalFormatting>
  <conditionalFormatting sqref="B84">
    <cfRule type="expression" dxfId="280" priority="880">
      <formula>OR($V$4="",NOT(B84="Auswahl"))</formula>
    </cfRule>
    <cfRule type="expression" dxfId="279" priority="896">
      <formula>AND(NOT(A77=""),NOT(A77="Test"),OR(B84="",B84="Auswahl"))</formula>
    </cfRule>
  </conditionalFormatting>
  <conditionalFormatting sqref="B85:B109">
    <cfRule type="expression" dxfId="278" priority="886">
      <formula>AND(L$79="----------",NOT(A$77=""),NOT(A$77="Test"))</formula>
    </cfRule>
  </conditionalFormatting>
  <conditionalFormatting sqref="B9:C9">
    <cfRule type="expression" dxfId="277" priority="1162">
      <formula>AND(NOT(A5=""),NOT(A5="Test"),$V$4="Eine Vorlage zur Zielwertüberwachung",OR(B9="",B9="Auswahl"))</formula>
    </cfRule>
    <cfRule type="expression" dxfId="276" priority="1167">
      <formula>AND(B9="eingetragener Zw",$V$4="Eine Vorlage zur Zielwertüberwachung")</formula>
    </cfRule>
    <cfRule type="expression" dxfId="275" priority="1779">
      <formula>AND(B9="errechneter Mw",$V$4="Eine Vorlage zur Zielwertüberwachung")</formula>
    </cfRule>
  </conditionalFormatting>
  <conditionalFormatting sqref="B45:C45">
    <cfRule type="expression" dxfId="274" priority="971">
      <formula>AND(NOT(A41=""),NOT(A41="Test"),$V$4="Eine Vorlage zur Zielwertüberwachung",OR(B45="",B45="Auswahl"))</formula>
    </cfRule>
    <cfRule type="expression" dxfId="273" priority="974">
      <formula>AND(B45="eingetragener Zw",$V$4="Eine Vorlage zur Zielwertüberwachung")</formula>
    </cfRule>
    <cfRule type="expression" dxfId="272" priority="988">
      <formula>AND(B45="errechneter Mw",$V$4="Eine Vorlage zur Zielwertüberwachung")</formula>
    </cfRule>
  </conditionalFormatting>
  <conditionalFormatting sqref="B81:C81">
    <cfRule type="expression" dxfId="271" priority="878">
      <formula>AND(NOT(A77=""),NOT(A77="Test"),$V$4="Eine Vorlage zur Zielwertüberwachung",OR(B81="",B81="Auswahl"))</formula>
    </cfRule>
    <cfRule type="expression" dxfId="270" priority="881">
      <formula>AND(B81="eingetragener Zw",$V$4="Eine Vorlage zur Zielwertüberwachung")</formula>
    </cfRule>
    <cfRule type="expression" dxfId="269" priority="895">
      <formula>AND(B81="errechneter Mw",$V$4="Eine Vorlage zur Zielwertüberwachung")</formula>
    </cfRule>
  </conditionalFormatting>
  <conditionalFormatting sqref="D7:K7">
    <cfRule type="expression" dxfId="268" priority="1159">
      <formula>L7="----------"</formula>
    </cfRule>
    <cfRule type="expression" dxfId="267" priority="1178">
      <formula>NOT(L7="----------")</formula>
    </cfRule>
  </conditionalFormatting>
  <conditionalFormatting sqref="D8:K8">
    <cfRule type="expression" dxfId="266" priority="1157">
      <formula>NOT(D8="")</formula>
    </cfRule>
  </conditionalFormatting>
  <conditionalFormatting sqref="D43:K43">
    <cfRule type="expression" dxfId="265" priority="968">
      <formula>L43="----------"</formula>
    </cfRule>
    <cfRule type="expression" dxfId="264" priority="977">
      <formula>NOT(L43="----------")</formula>
    </cfRule>
  </conditionalFormatting>
  <conditionalFormatting sqref="D44:K44">
    <cfRule type="expression" dxfId="263" priority="966">
      <formula>NOT(D44="")</formula>
    </cfRule>
  </conditionalFormatting>
  <conditionalFormatting sqref="D79:K79">
    <cfRule type="expression" dxfId="262" priority="875">
      <formula>L79="----------"</formula>
    </cfRule>
    <cfRule type="expression" dxfId="261" priority="884">
      <formula>NOT(L79="----------")</formula>
    </cfRule>
  </conditionalFormatting>
  <conditionalFormatting sqref="D80:K80">
    <cfRule type="expression" dxfId="260" priority="873">
      <formula>NOT(D80="")</formula>
    </cfRule>
  </conditionalFormatting>
  <conditionalFormatting sqref="D9:N9">
    <cfRule type="expression" dxfId="259" priority="1120">
      <formula>NOT(D9="")</formula>
    </cfRule>
  </conditionalFormatting>
  <conditionalFormatting sqref="D45:N45">
    <cfRule type="expression" dxfId="258" priority="963">
      <formula>NOT(D45="")</formula>
    </cfRule>
  </conditionalFormatting>
  <conditionalFormatting sqref="D81:N81">
    <cfRule type="expression" dxfId="257" priority="870">
      <formula>NOT(D81="")</formula>
    </cfRule>
  </conditionalFormatting>
  <conditionalFormatting sqref="J10:K12">
    <cfRule type="expression" dxfId="256" priority="1774">
      <formula>AND(B9="eingetragener Zw",$V$4="Eine Vorlage zur Zielwertüberwachung")</formula>
    </cfRule>
    <cfRule type="expression" dxfId="255" priority="1775">
      <formula>AND(B9="errechneter Mw",$V$4="Eine Vorlage zur Zielwertüberwachung")</formula>
    </cfRule>
  </conditionalFormatting>
  <conditionalFormatting sqref="J11:K11">
    <cfRule type="expression" dxfId="254" priority="1700">
      <formula>B10="eingetragener Zw"</formula>
    </cfRule>
    <cfRule type="expression" dxfId="253" priority="1701">
      <formula>B10="errechneter Mw"</formula>
    </cfRule>
    <cfRule type="expression" dxfId="252" priority="1702">
      <formula>B10="eingetragener Zw"</formula>
    </cfRule>
    <cfRule type="expression" dxfId="251" priority="1703">
      <formula>B10="errechneter Mw"</formula>
    </cfRule>
  </conditionalFormatting>
  <conditionalFormatting sqref="J46:K48">
    <cfRule type="expression" dxfId="250" priority="986">
      <formula>AND(B45="eingetragener Zw",$V$4="Eine Vorlage zur Zielwertüberwachung")</formula>
    </cfRule>
    <cfRule type="expression" dxfId="249" priority="987">
      <formula>AND(B45="errechneter Mw",$V$4="Eine Vorlage zur Zielwertüberwachung")</formula>
    </cfRule>
  </conditionalFormatting>
  <conditionalFormatting sqref="J47:K47">
    <cfRule type="expression" dxfId="248" priority="981">
      <formula>B46="eingetragener Zw"</formula>
    </cfRule>
    <cfRule type="expression" dxfId="247" priority="982">
      <formula>B46="errechneter Mw"</formula>
    </cfRule>
    <cfRule type="expression" dxfId="246" priority="983">
      <formula>B46="eingetragener Zw"</formula>
    </cfRule>
    <cfRule type="expression" dxfId="245" priority="984">
      <formula>B46="errechneter Mw"</formula>
    </cfRule>
  </conditionalFormatting>
  <conditionalFormatting sqref="J82:K84">
    <cfRule type="expression" dxfId="244" priority="893">
      <formula>AND(B81="eingetragener Zw",$V$4="Eine Vorlage zur Zielwertüberwachung")</formula>
    </cfRule>
    <cfRule type="expression" dxfId="243" priority="894">
      <formula>AND(B81="errechneter Mw",$V$4="Eine Vorlage zur Zielwertüberwachung")</formula>
    </cfRule>
  </conditionalFormatting>
  <conditionalFormatting sqref="J83:K83">
    <cfRule type="expression" dxfId="242" priority="888">
      <formula>B82="eingetragener Zw"</formula>
    </cfRule>
    <cfRule type="expression" dxfId="241" priority="889">
      <formula>B82="errechneter Mw"</formula>
    </cfRule>
    <cfRule type="expression" dxfId="240" priority="890">
      <formula>B82="eingetragener Zw"</formula>
    </cfRule>
    <cfRule type="expression" dxfId="239" priority="891">
      <formula>B82="errechneter Mw"</formula>
    </cfRule>
  </conditionalFormatting>
  <conditionalFormatting sqref="L7:N7">
    <cfRule type="expression" dxfId="238" priority="1158">
      <formula>AND(L7="----------",$V$4="Eine Vorlage zur Zielwertermittlung")</formula>
    </cfRule>
    <cfRule type="expression" dxfId="237" priority="1172">
      <formula>AND(NOT(A5=""),NOT(A5="Test"),L7="")</formula>
    </cfRule>
    <cfRule type="expression" dxfId="236" priority="1179">
      <formula>AND(B9="eingetragener Zw",$V$4="Eine Vorlage zur Zielwertüberwachung")</formula>
    </cfRule>
    <cfRule type="expression" dxfId="235" priority="2056">
      <formula>NOT(L7="----------")</formula>
    </cfRule>
  </conditionalFormatting>
  <conditionalFormatting sqref="L8:N8">
    <cfRule type="expression" dxfId="234" priority="1122">
      <formula>NOT(L8="")</formula>
    </cfRule>
  </conditionalFormatting>
  <conditionalFormatting sqref="L43:N43">
    <cfRule type="expression" dxfId="233" priority="967">
      <formula>AND(L43="----------",$V$4="Eine Vorlage zur Zielwertermittlung")</formula>
    </cfRule>
    <cfRule type="expression" dxfId="232" priority="976">
      <formula>AND(NOT(A41=""),NOT(A41="Test"),L43="")</formula>
    </cfRule>
    <cfRule type="expression" dxfId="231" priority="978">
      <formula>AND(B45="eingetragener Zw",$V$4="Eine Vorlage zur Zielwertüberwachung")</formula>
    </cfRule>
    <cfRule type="expression" dxfId="230" priority="990">
      <formula>NOT(L43="----------")</formula>
    </cfRule>
  </conditionalFormatting>
  <conditionalFormatting sqref="L44:N44">
    <cfRule type="expression" dxfId="229" priority="965">
      <formula>NOT(L44="")</formula>
    </cfRule>
  </conditionalFormatting>
  <conditionalFormatting sqref="L79:N79">
    <cfRule type="expression" dxfId="228" priority="874">
      <formula>AND(L79="----------",$V$4="Eine Vorlage zur Zielwertermittlung")</formula>
    </cfRule>
    <cfRule type="expression" dxfId="227" priority="883">
      <formula>AND(NOT(A77=""),NOT(A77="Test"),L79="")</formula>
    </cfRule>
    <cfRule type="expression" dxfId="226" priority="885">
      <formula>AND(B81="eingetragener Zw",$V$4="Eine Vorlage zur Zielwertüberwachung")</formula>
    </cfRule>
    <cfRule type="expression" dxfId="225" priority="897">
      <formula>NOT(L79="----------")</formula>
    </cfRule>
  </conditionalFormatting>
  <conditionalFormatting sqref="L80:N80">
    <cfRule type="expression" dxfId="224" priority="872">
      <formula>NOT(L80="")</formula>
    </cfRule>
  </conditionalFormatting>
  <conditionalFormatting sqref="N5:Q5">
    <cfRule type="expression" dxfId="223" priority="1709">
      <formula>AND(NOT(A5="Test"),NOT(A5=""),N5="")</formula>
    </cfRule>
  </conditionalFormatting>
  <conditionalFormatting sqref="N6:Q6">
    <cfRule type="expression" dxfId="222" priority="1170">
      <formula>AND(NOT(A5=""),NOT(A5="Test"),N5="",L11="")</formula>
    </cfRule>
  </conditionalFormatting>
  <conditionalFormatting sqref="N41:Q41">
    <cfRule type="expression" dxfId="221" priority="985">
      <formula>AND(NOT(A41="Test"),NOT(A41=""),N41="")</formula>
    </cfRule>
  </conditionalFormatting>
  <conditionalFormatting sqref="N42:Q42">
    <cfRule type="expression" dxfId="220" priority="975">
      <formula>AND(NOT(A41=""),NOT(A41="Test"),N41="",L47="")</formula>
    </cfRule>
  </conditionalFormatting>
  <conditionalFormatting sqref="N77:Q77">
    <cfRule type="expression" dxfId="219" priority="892">
      <formula>AND(NOT(A77="Test"),NOT(A77=""),N77="")</formula>
    </cfRule>
  </conditionalFormatting>
  <conditionalFormatting sqref="N78:Q78">
    <cfRule type="expression" dxfId="218" priority="882">
      <formula>AND(NOT(A77=""),NOT(A77="Test"),N77="",L83="")</formula>
    </cfRule>
  </conditionalFormatting>
  <conditionalFormatting sqref="O7:Q7">
    <cfRule type="expression" dxfId="217" priority="1182">
      <formula>AND(NOT(A5=""),NOT(A5="Test"),OR(O7="Einheit",O7=""))</formula>
    </cfRule>
  </conditionalFormatting>
  <conditionalFormatting sqref="O8:Q8">
    <cfRule type="expression" dxfId="216" priority="1121">
      <formula>NOT(O8="")</formula>
    </cfRule>
  </conditionalFormatting>
  <conditionalFormatting sqref="O9:Q9">
    <cfRule type="expression" dxfId="215" priority="1119">
      <formula>NOT(O9="")</formula>
    </cfRule>
    <cfRule type="expression" dxfId="214" priority="2060">
      <formula>AND(B9="errechneter Mw",$V$4="Eine Vorlage zur Zielwertüberwachung",NOT(O9=""))</formula>
    </cfRule>
  </conditionalFormatting>
  <conditionalFormatting sqref="O43:Q43">
    <cfRule type="expression" dxfId="213" priority="980">
      <formula>AND(NOT(A41=""),NOT(A41="Test"),OR(O43="Einheit",O43=""))</formula>
    </cfRule>
  </conditionalFormatting>
  <conditionalFormatting sqref="O44:Q44">
    <cfRule type="expression" dxfId="212" priority="964">
      <formula>NOT(O44="")</formula>
    </cfRule>
  </conditionalFormatting>
  <conditionalFormatting sqref="O45:Q45">
    <cfRule type="expression" dxfId="211" priority="962">
      <formula>NOT(O45="")</formula>
    </cfRule>
    <cfRule type="expression" dxfId="210" priority="991">
      <formula>AND(B45="errechneter Mw",$V$4="Eine Vorlage zur Zielwertüberwachung",NOT(O45=""))</formula>
    </cfRule>
  </conditionalFormatting>
  <conditionalFormatting sqref="O79:Q79">
    <cfRule type="expression" dxfId="209" priority="887">
      <formula>AND(NOT(A77=""),NOT(A77="Test"),OR(O79="Einheit",O79=""))</formula>
    </cfRule>
  </conditionalFormatting>
  <conditionalFormatting sqref="O80:Q80">
    <cfRule type="expression" dxfId="208" priority="871">
      <formula>NOT(O80="")</formula>
    </cfRule>
  </conditionalFormatting>
  <conditionalFormatting sqref="O81:Q81">
    <cfRule type="expression" dxfId="207" priority="869">
      <formula>NOT(O81="")</formula>
    </cfRule>
    <cfRule type="expression" dxfId="206" priority="898">
      <formula>AND(B81="errechneter Mw",$V$4="Eine Vorlage zur Zielwertüberwachung",NOT(O81=""))</formula>
    </cfRule>
  </conditionalFormatting>
  <conditionalFormatting sqref="S9">
    <cfRule type="expression" dxfId="205" priority="1064">
      <formula>AND(T9="eingetragener Zw",$V$4="Eine Vorlage zur Zielwertüberwachung")</formula>
    </cfRule>
    <cfRule type="expression" dxfId="204" priority="1066">
      <formula>AND(T9="errechneter Mw",$V$4="Eine Vorlage zur Zielwertüberwachung")</formula>
    </cfRule>
  </conditionalFormatting>
  <conditionalFormatting sqref="S45">
    <cfRule type="expression" dxfId="203" priority="939">
      <formula>AND(T45="eingetragener Zw",$V$4="Eine Vorlage zur Zielwertüberwachung")</formula>
    </cfRule>
    <cfRule type="expression" dxfId="202" priority="941">
      <formula>AND(T45="errechneter Mw",$V$4="Eine Vorlage zur Zielwertüberwachung")</formula>
    </cfRule>
  </conditionalFormatting>
  <conditionalFormatting sqref="S81">
    <cfRule type="expression" dxfId="201" priority="846">
      <formula>AND(T81="eingetragener Zw",$V$4="Eine Vorlage zur Zielwertüberwachung")</formula>
    </cfRule>
    <cfRule type="expression" dxfId="200" priority="848">
      <formula>AND(T81="errechneter Mw",$V$4="Eine Vorlage zur Zielwertüberwachung")</formula>
    </cfRule>
  </conditionalFormatting>
  <conditionalFormatting sqref="S41:AI43 S44:AD44 AG44:AI44">
    <cfRule type="expression" dxfId="199" priority="930">
      <formula>$V$4=""</formula>
    </cfRule>
  </conditionalFormatting>
  <conditionalFormatting sqref="S45:AI73">
    <cfRule type="expression" dxfId="198" priority="153">
      <formula>$V$4=""</formula>
    </cfRule>
  </conditionalFormatting>
  <conditionalFormatting sqref="T9">
    <cfRule type="expression" dxfId="197" priority="1063">
      <formula>$V$4="Eine Vorlage zur Zielwertüberwachung"</formula>
    </cfRule>
  </conditionalFormatting>
  <conditionalFormatting sqref="T12">
    <cfRule type="expression" dxfId="196" priority="1067">
      <formula>OR($V$4="",NOT(T12="Auswahl"))</formula>
    </cfRule>
    <cfRule type="expression" dxfId="195" priority="1084">
      <formula>AND(NOT(S5=""),NOT(S5="Test"),OR(T12="",T12="Auswahl"))</formula>
    </cfRule>
  </conditionalFormatting>
  <conditionalFormatting sqref="T13:T37">
    <cfRule type="expression" dxfId="194" priority="1074">
      <formula>AND(AD$7="----------",NOT(S$5=""),NOT(S$5="Test"))</formula>
    </cfRule>
  </conditionalFormatting>
  <conditionalFormatting sqref="T45">
    <cfRule type="expression" dxfId="193" priority="938">
      <formula>$V$4="Eine Vorlage zur Zielwertüberwachung"</formula>
    </cfRule>
  </conditionalFormatting>
  <conditionalFormatting sqref="T48">
    <cfRule type="expression" dxfId="192" priority="942">
      <formula>OR($V$4="",NOT(T48="Auswahl"))</formula>
    </cfRule>
    <cfRule type="expression" dxfId="191" priority="958">
      <formula>AND(NOT(S41=""),NOT(S41="Test"),OR(T48="",T48="Auswahl"))</formula>
    </cfRule>
  </conditionalFormatting>
  <conditionalFormatting sqref="T49:T73">
    <cfRule type="expression" dxfId="190" priority="154">
      <formula>AND(AD$43="----------",NOT(S$41=""),NOT(S$41="Test"))</formula>
    </cfRule>
  </conditionalFormatting>
  <conditionalFormatting sqref="T81">
    <cfRule type="expression" dxfId="189" priority="845">
      <formula>$V$4="Eine Vorlage zur Zielwertüberwachung"</formula>
    </cfRule>
  </conditionalFormatting>
  <conditionalFormatting sqref="T84">
    <cfRule type="expression" dxfId="188" priority="849">
      <formula>OR($V$4="",NOT(T84="Auswahl"))</formula>
    </cfRule>
    <cfRule type="expression" dxfId="187" priority="865">
      <formula>AND(NOT(S77=""),NOT(S77="Test"),OR(T84="",T84="Auswahl"))</formula>
    </cfRule>
  </conditionalFormatting>
  <conditionalFormatting sqref="T85:T109">
    <cfRule type="expression" dxfId="186" priority="150">
      <formula>AND(AD$79="----------",NOT(S$77=""),NOT(S$77="Test"))</formula>
    </cfRule>
  </conditionalFormatting>
  <conditionalFormatting sqref="T9:U9">
    <cfRule type="expression" dxfId="185" priority="1065">
      <formula>AND(NOT(S5=""),NOT(S5="Test"),$V$4="Eine Vorlage zur Zielwertüberwachung",OR(T9="",T9="Auswahl"))</formula>
    </cfRule>
    <cfRule type="expression" dxfId="184" priority="1069">
      <formula>AND(T9="eingetragener Zw",$V$4="Eine Vorlage zur Zielwertüberwachung")</formula>
    </cfRule>
    <cfRule type="expression" dxfId="183" priority="1083">
      <formula>AND(T9="errechneter Mw",$V$4="Eine Vorlage zur Zielwertüberwachung")</formula>
    </cfRule>
  </conditionalFormatting>
  <conditionalFormatting sqref="T45:U45">
    <cfRule type="expression" dxfId="182" priority="940">
      <formula>AND(NOT(S41=""),NOT(S41="Test"),$V$4="Eine Vorlage zur Zielwertüberwachung",OR(T45="",T45="Auswahl"))</formula>
    </cfRule>
    <cfRule type="expression" dxfId="181" priority="943">
      <formula>AND(T45="eingetragener Zw",$V$4="Eine Vorlage zur Zielwertüberwachung")</formula>
    </cfRule>
    <cfRule type="expression" dxfId="180" priority="957">
      <formula>AND(T45="errechneter Mw",$V$4="Eine Vorlage zur Zielwertüberwachung")</formula>
    </cfRule>
  </conditionalFormatting>
  <conditionalFormatting sqref="T81:U81">
    <cfRule type="expression" dxfId="179" priority="847">
      <formula>AND(NOT(S77=""),NOT(S77="Test"),$V$4="Eine Vorlage zur Zielwertüberwachung",OR(T81="",T81="Auswahl"))</formula>
    </cfRule>
    <cfRule type="expression" dxfId="178" priority="850">
      <formula>AND(T81="eingetragener Zw",$V$4="Eine Vorlage zur Zielwertüberwachung")</formula>
    </cfRule>
    <cfRule type="expression" dxfId="177" priority="864">
      <formula>AND(T81="errechneter Mw",$V$4="Eine Vorlage zur Zielwertüberwachung")</formula>
    </cfRule>
  </conditionalFormatting>
  <conditionalFormatting sqref="V7:AC7">
    <cfRule type="expression" dxfId="176" priority="1062">
      <formula>AD7="----------"</formula>
    </cfRule>
    <cfRule type="expression" dxfId="175" priority="1072">
      <formula>NOT(AD7="----------")</formula>
    </cfRule>
  </conditionalFormatting>
  <conditionalFormatting sqref="V8:AC8">
    <cfRule type="expression" dxfId="174" priority="1060">
      <formula>NOT(V8="")</formula>
    </cfRule>
  </conditionalFormatting>
  <conditionalFormatting sqref="V43:AC43">
    <cfRule type="expression" dxfId="173" priority="937">
      <formula>AD43="----------"</formula>
    </cfRule>
    <cfRule type="expression" dxfId="172" priority="946">
      <formula>NOT(AD43="----------")</formula>
    </cfRule>
  </conditionalFormatting>
  <conditionalFormatting sqref="V44:AC44">
    <cfRule type="expression" dxfId="171" priority="935">
      <formula>NOT(V44="")</formula>
    </cfRule>
  </conditionalFormatting>
  <conditionalFormatting sqref="V79:AC79">
    <cfRule type="expression" dxfId="170" priority="844">
      <formula>AD79="----------"</formula>
    </cfRule>
    <cfRule type="expression" dxfId="169" priority="853">
      <formula>NOT(AD79="----------")</formula>
    </cfRule>
  </conditionalFormatting>
  <conditionalFormatting sqref="V80:AC80">
    <cfRule type="expression" dxfId="168" priority="842">
      <formula>NOT(V80="")</formula>
    </cfRule>
  </conditionalFormatting>
  <conditionalFormatting sqref="V9:AF9">
    <cfRule type="expression" dxfId="167" priority="1057">
      <formula>NOT(V9="")</formula>
    </cfRule>
  </conditionalFormatting>
  <conditionalFormatting sqref="V45:AF45">
    <cfRule type="expression" dxfId="166" priority="3">
      <formula>NOT($AD$44="")</formula>
    </cfRule>
    <cfRule type="expression" dxfId="165" priority="932">
      <formula>NOT(V45="")</formula>
    </cfRule>
  </conditionalFormatting>
  <conditionalFormatting sqref="V81:AF81">
    <cfRule type="expression" dxfId="164" priority="839">
      <formula>NOT(V81="")</formula>
    </cfRule>
  </conditionalFormatting>
  <conditionalFormatting sqref="V4:AK4">
    <cfRule type="expression" dxfId="163" priority="1790">
      <formula>NOT($V$4="")</formula>
    </cfRule>
    <cfRule type="expression" dxfId="162" priority="1791">
      <formula>$V$4=""</formula>
    </cfRule>
  </conditionalFormatting>
  <conditionalFormatting sqref="AB10:AC12">
    <cfRule type="expression" dxfId="161" priority="1081">
      <formula>AND(T9="eingetragener Zw",$V$4="Eine Vorlage zur Zielwertüberwachung")</formula>
    </cfRule>
    <cfRule type="expression" dxfId="160" priority="1082">
      <formula>AND(T9="errechneter Mw",$V$4="Eine Vorlage zur Zielwertüberwachung")</formula>
    </cfRule>
  </conditionalFormatting>
  <conditionalFormatting sqref="AB11:AC11">
    <cfRule type="expression" dxfId="159" priority="1076">
      <formula>T10="eingetragener Zw"</formula>
    </cfRule>
    <cfRule type="expression" dxfId="158" priority="1077">
      <formula>T10="errechneter Mw"</formula>
    </cfRule>
    <cfRule type="expression" dxfId="157" priority="1078">
      <formula>T10="eingetragener Zw"</formula>
    </cfRule>
    <cfRule type="expression" dxfId="156" priority="1079">
      <formula>T10="errechneter Mw"</formula>
    </cfRule>
  </conditionalFormatting>
  <conditionalFormatting sqref="AB46:AC48">
    <cfRule type="expression" dxfId="155" priority="955">
      <formula>AND(T45="eingetragener Zw",$V$4="Eine Vorlage zur Zielwertüberwachung")</formula>
    </cfRule>
    <cfRule type="expression" dxfId="154" priority="956">
      <formula>AND(T45="errechneter Mw",$V$4="Eine Vorlage zur Zielwertüberwachung")</formula>
    </cfRule>
  </conditionalFormatting>
  <conditionalFormatting sqref="AB47:AC47">
    <cfRule type="expression" dxfId="153" priority="950">
      <formula>T46="eingetragener Zw"</formula>
    </cfRule>
    <cfRule type="expression" dxfId="152" priority="951">
      <formula>T46="errechneter Mw"</formula>
    </cfRule>
    <cfRule type="expression" dxfId="151" priority="952">
      <formula>T46="eingetragener Zw"</formula>
    </cfRule>
    <cfRule type="expression" dxfId="150" priority="953">
      <formula>T46="errechneter Mw"</formula>
    </cfRule>
  </conditionalFormatting>
  <conditionalFormatting sqref="AB82:AC84">
    <cfRule type="expression" dxfId="149" priority="862">
      <formula>AND(T81="eingetragener Zw",$V$4="Eine Vorlage zur Zielwertüberwachung")</formula>
    </cfRule>
    <cfRule type="expression" dxfId="148" priority="863">
      <formula>AND(T81="errechneter Mw",$V$4="Eine Vorlage zur Zielwertüberwachung")</formula>
    </cfRule>
  </conditionalFormatting>
  <conditionalFormatting sqref="AB83:AC83">
    <cfRule type="expression" dxfId="147" priority="857">
      <formula>T82="eingetragener Zw"</formula>
    </cfRule>
    <cfRule type="expression" dxfId="146" priority="858">
      <formula>T82="errechneter Mw"</formula>
    </cfRule>
    <cfRule type="expression" dxfId="145" priority="859">
      <formula>T82="eingetragener Zw"</formula>
    </cfRule>
    <cfRule type="expression" dxfId="144" priority="860">
      <formula>T82="errechneter Mw"</formula>
    </cfRule>
  </conditionalFormatting>
  <conditionalFormatting sqref="AD44">
    <cfRule type="expression" dxfId="143" priority="934">
      <formula>NOT(AD44="")</formula>
    </cfRule>
  </conditionalFormatting>
  <conditionalFormatting sqref="AD7:AF7">
    <cfRule type="expression" dxfId="142" priority="1061">
      <formula>AND(AD7="----------",$V$4="Eine Vorlage zur Zielwertermittlung")</formula>
    </cfRule>
    <cfRule type="expression" dxfId="141" priority="1071">
      <formula>AND(NOT(S5=""),NOT(S5="Test"),AD7="")</formula>
    </cfRule>
    <cfRule type="expression" dxfId="140" priority="1073">
      <formula>AND(T9="eingetragener Zw",$V$4="Eine Vorlage zur Zielwertüberwachung")</formula>
    </cfRule>
    <cfRule type="expression" dxfId="139" priority="1085">
      <formula>NOT(AD7="----------")</formula>
    </cfRule>
  </conditionalFormatting>
  <conditionalFormatting sqref="AD8:AF8">
    <cfRule type="expression" dxfId="138" priority="1059">
      <formula>NOT(AD8="")</formula>
    </cfRule>
  </conditionalFormatting>
  <conditionalFormatting sqref="AD43:AF43">
    <cfRule type="expression" dxfId="137" priority="936">
      <formula>AND(AD43="----------",$V$4="Eine Vorlage zur Zielwertermittlung")</formula>
    </cfRule>
    <cfRule type="expression" dxfId="136" priority="945">
      <formula>AND(NOT(S41=""),NOT(S41="Test"),AD43="")</formula>
    </cfRule>
    <cfRule type="expression" dxfId="135" priority="947">
      <formula>AND(T45="eingetragener Zw",$V$4="Eine Vorlage zur Zielwertüberwachung")</formula>
    </cfRule>
    <cfRule type="expression" dxfId="134" priority="959">
      <formula>NOT(AD43="----------")</formula>
    </cfRule>
  </conditionalFormatting>
  <conditionalFormatting sqref="AD79:AF79">
    <cfRule type="expression" dxfId="133" priority="843">
      <formula>AND(AD79="----------",$V$4="Eine Vorlage zur Zielwertermittlung")</formula>
    </cfRule>
    <cfRule type="expression" dxfId="132" priority="852">
      <formula>AND(NOT(S77=""),NOT(S77="Test"),AD79="")</formula>
    </cfRule>
    <cfRule type="expression" dxfId="131" priority="854">
      <formula>AND(T81="eingetragener Zw",$V$4="Eine Vorlage zur Zielwertüberwachung")</formula>
    </cfRule>
    <cfRule type="expression" dxfId="130" priority="866">
      <formula>NOT(AD79="----------")</formula>
    </cfRule>
  </conditionalFormatting>
  <conditionalFormatting sqref="AD80:AF80">
    <cfRule type="expression" dxfId="129" priority="841">
      <formula>NOT(AD80="")</formula>
    </cfRule>
  </conditionalFormatting>
  <conditionalFormatting sqref="AF5:AI5">
    <cfRule type="expression" dxfId="128" priority="1080">
      <formula>AND(NOT(S5="Test"),NOT(S5=""),AF5="")</formula>
    </cfRule>
  </conditionalFormatting>
  <conditionalFormatting sqref="AF6:AI6">
    <cfRule type="expression" dxfId="127" priority="1070">
      <formula>AND(NOT(S5=""),NOT(S5="Test"),AF5="",AD11="")</formula>
    </cfRule>
  </conditionalFormatting>
  <conditionalFormatting sqref="AF41:AI41">
    <cfRule type="expression" dxfId="126" priority="954">
      <formula>AND(NOT(S41="Test"),NOT(S41=""),AF41="")</formula>
    </cfRule>
  </conditionalFormatting>
  <conditionalFormatting sqref="AF42:AI42">
    <cfRule type="expression" dxfId="125" priority="944">
      <formula>AND(NOT(S41=""),NOT(S41="Test"),AF41="",AD47="")</formula>
    </cfRule>
  </conditionalFormatting>
  <conditionalFormatting sqref="AF77:AI77">
    <cfRule type="expression" dxfId="124" priority="861">
      <formula>AND(NOT(S77="Test"),NOT(S77=""),AF77="")</formula>
    </cfRule>
  </conditionalFormatting>
  <conditionalFormatting sqref="AF78:AI78">
    <cfRule type="expression" dxfId="123" priority="851">
      <formula>AND(NOT(S77=""),NOT(S77="Test"),AF77="",AD83="")</formula>
    </cfRule>
  </conditionalFormatting>
  <conditionalFormatting sqref="AG7:AI7">
    <cfRule type="expression" dxfId="122" priority="1075">
      <formula>AND(NOT(S5=""),NOT(S5="Test"),OR(AG7="Einheit",AG7=""))</formula>
    </cfRule>
  </conditionalFormatting>
  <conditionalFormatting sqref="AG8:AI8">
    <cfRule type="expression" dxfId="121" priority="1058">
      <formula>NOT(AG8="")</formula>
    </cfRule>
  </conditionalFormatting>
  <conditionalFormatting sqref="AG9:AI9">
    <cfRule type="expression" dxfId="120" priority="1056">
      <formula>NOT(AG9="")</formula>
    </cfRule>
    <cfRule type="expression" dxfId="119" priority="1086">
      <formula>AND(T9="errechneter Mw",$V$4="Eine Vorlage zur Zielwertüberwachung",NOT(AG9=""))</formula>
    </cfRule>
  </conditionalFormatting>
  <conditionalFormatting sqref="AG43:AI43">
    <cfRule type="expression" dxfId="118" priority="949">
      <formula>AND(NOT(S41=""),NOT(S41="Test"),OR(AG43="Einheit",AG43=""))</formula>
    </cfRule>
  </conditionalFormatting>
  <conditionalFormatting sqref="AG44:AI44">
    <cfRule type="expression" dxfId="117" priority="933">
      <formula>NOT(AG44="")</formula>
    </cfRule>
  </conditionalFormatting>
  <conditionalFormatting sqref="AG45:AI45">
    <cfRule type="expression" dxfId="116" priority="931">
      <formula>NOT(AG45="")</formula>
    </cfRule>
    <cfRule type="expression" dxfId="115" priority="960">
      <formula>AND(T45="errechneter Mw",$V$4="Eine Vorlage zur Zielwertüberwachung",NOT(AG45=""))</formula>
    </cfRule>
  </conditionalFormatting>
  <conditionalFormatting sqref="AG79:AI79">
    <cfRule type="expression" dxfId="114" priority="856">
      <formula>AND(NOT(S77=""),NOT(S77="Test"),OR(AG79="Einheit",AG79=""))</formula>
    </cfRule>
  </conditionalFormatting>
  <conditionalFormatting sqref="AG80:AI80">
    <cfRule type="expression" dxfId="113" priority="840">
      <formula>NOT(AG80="")</formula>
    </cfRule>
  </conditionalFormatting>
  <conditionalFormatting sqref="AG81:AI81">
    <cfRule type="expression" dxfId="112" priority="838">
      <formula>NOT(AG81="")</formula>
    </cfRule>
    <cfRule type="expression" dxfId="111" priority="867">
      <formula>AND(T81="errechneter Mw",$V$4="Eine Vorlage zur Zielwertüberwachung",NOT(AG81=""))</formula>
    </cfRule>
  </conditionalFormatting>
  <conditionalFormatting sqref="AJ41:BB73">
    <cfRule type="expression" dxfId="110" priority="151">
      <formula>$V$4=""</formula>
    </cfRule>
  </conditionalFormatting>
  <conditionalFormatting sqref="AK9">
    <cfRule type="expression" dxfId="109" priority="1001">
      <formula>AND(AL9="eingetragener Zw",$V$4="Eine Vorlage zur Zielwertüberwachung")</formula>
    </cfRule>
    <cfRule type="expression" dxfId="108" priority="1003">
      <formula>AND(AL9="errechneter Mw",$V$4="Eine Vorlage zur Zielwertüberwachung")</formula>
    </cfRule>
  </conditionalFormatting>
  <conditionalFormatting sqref="AK45">
    <cfRule type="expression" dxfId="107" priority="908">
      <formula>AND(AL45="eingetragener Zw",$V$4="Eine Vorlage zur Zielwertüberwachung")</formula>
    </cfRule>
    <cfRule type="expression" dxfId="106" priority="910">
      <formula>AND(AL45="errechneter Mw",$V$4="Eine Vorlage zur Zielwertüberwachung")</formula>
    </cfRule>
  </conditionalFormatting>
  <conditionalFormatting sqref="AK81">
    <cfRule type="expression" dxfId="105" priority="815">
      <formula>AND(AL81="eingetragener Zw",$V$4="Eine Vorlage zur Zielwertüberwachung")</formula>
    </cfRule>
    <cfRule type="expression" dxfId="104" priority="817">
      <formula>AND(AL81="errechneter Mw",$V$4="Eine Vorlage zur Zielwertüberwachung")</formula>
    </cfRule>
  </conditionalFormatting>
  <conditionalFormatting sqref="AL4">
    <cfRule type="expression" dxfId="103" priority="4">
      <formula>$V$4=""</formula>
    </cfRule>
  </conditionalFormatting>
  <conditionalFormatting sqref="AL9">
    <cfRule type="expression" dxfId="102" priority="1000">
      <formula>$V$4="Eine Vorlage zur Zielwertüberwachung"</formula>
    </cfRule>
  </conditionalFormatting>
  <conditionalFormatting sqref="AL12">
    <cfRule type="expression" dxfId="101" priority="1004">
      <formula>OR($V$4="",NOT(AL12="Auswahl"))</formula>
    </cfRule>
    <cfRule type="expression" dxfId="100" priority="1021">
      <formula>AND(NOT(AK5=""),NOT(AK5="Test"),OR(AL12="",AL12="Auswahl"))</formula>
    </cfRule>
  </conditionalFormatting>
  <conditionalFormatting sqref="AL13:AL37">
    <cfRule type="expression" dxfId="99" priority="1011">
      <formula>AND(AV$7="----------",NOT(AK$5=""),NOT(AK$5="Test"))</formula>
    </cfRule>
  </conditionalFormatting>
  <conditionalFormatting sqref="AL45">
    <cfRule type="expression" dxfId="98" priority="907">
      <formula>$V$4="Eine Vorlage zur Zielwertüberwachung"</formula>
    </cfRule>
  </conditionalFormatting>
  <conditionalFormatting sqref="AL48">
    <cfRule type="expression" dxfId="97" priority="911">
      <formula>OR($V$4="",NOT(AL48="Auswahl"))</formula>
    </cfRule>
    <cfRule type="expression" dxfId="96" priority="927">
      <formula>AND(NOT(AK41=""),NOT(AK41="Test"),OR(AL48="",AL48="Auswahl"))</formula>
    </cfRule>
  </conditionalFormatting>
  <conditionalFormatting sqref="AL49:AL73">
    <cfRule type="expression" dxfId="95" priority="152">
      <formula>AND(AV$43="----------",NOT(AK$41=""),NOT(AK$41="Test"))</formula>
    </cfRule>
  </conditionalFormatting>
  <conditionalFormatting sqref="AL81">
    <cfRule type="expression" dxfId="94" priority="814">
      <formula>$V$4="Eine Vorlage zur Zielwertüberwachung"</formula>
    </cfRule>
  </conditionalFormatting>
  <conditionalFormatting sqref="AL84">
    <cfRule type="expression" dxfId="93" priority="818">
      <formula>OR($V$4="",NOT(AL84="Auswahl"))</formula>
    </cfRule>
    <cfRule type="expression" dxfId="92" priority="834">
      <formula>AND(NOT(AK77=""),NOT(AK77="Test"),OR(AL84="",AL84="Auswahl"))</formula>
    </cfRule>
  </conditionalFormatting>
  <conditionalFormatting sqref="AL85:AL109">
    <cfRule type="expression" dxfId="91" priority="148">
      <formula>AND(AV$79="----------",NOT(AK$77=""),NOT(AK$77="Test"))</formula>
    </cfRule>
  </conditionalFormatting>
  <conditionalFormatting sqref="AL9:AM9">
    <cfRule type="expression" dxfId="90" priority="1002">
      <formula>AND(NOT(AK5=""),NOT(AK5="Test"),$V$4="Eine Vorlage zur Zielwertüberwachung",OR(AL9="",AL9="Auswahl"))</formula>
    </cfRule>
    <cfRule type="expression" dxfId="89" priority="1006">
      <formula>AND(AL9="eingetragener Zw",$V$4="Eine Vorlage zur Zielwertüberwachung")</formula>
    </cfRule>
    <cfRule type="expression" dxfId="88" priority="1020">
      <formula>AND(AL9="errechneter Mw",$V$4="Eine Vorlage zur Zielwertüberwachung")</formula>
    </cfRule>
  </conditionalFormatting>
  <conditionalFormatting sqref="AL45:AM45">
    <cfRule type="expression" dxfId="87" priority="909">
      <formula>AND(NOT(AK41=""),NOT(AK41="Test"),$V$4="Eine Vorlage zur Zielwertüberwachung",OR(AL45="",AL45="Auswahl"))</formula>
    </cfRule>
    <cfRule type="expression" dxfId="86" priority="912">
      <formula>AND(AL45="eingetragener Zw",$V$4="Eine Vorlage zur Zielwertüberwachung")</formula>
    </cfRule>
    <cfRule type="expression" dxfId="85" priority="926">
      <formula>AND(AL45="errechneter Mw",$V$4="Eine Vorlage zur Zielwertüberwachung")</formula>
    </cfRule>
  </conditionalFormatting>
  <conditionalFormatting sqref="AL81:AM81">
    <cfRule type="expression" dxfId="84" priority="816">
      <formula>AND(NOT(AK77=""),NOT(AK77="Test"),$V$4="Eine Vorlage zur Zielwertüberwachung",OR(AL81="",AL81="Auswahl"))</formula>
    </cfRule>
    <cfRule type="expression" dxfId="83" priority="819">
      <formula>AND(AL81="eingetragener Zw",$V$4="Eine Vorlage zur Zielwertüberwachung")</formula>
    </cfRule>
    <cfRule type="expression" dxfId="82" priority="833">
      <formula>AND(AL81="errechneter Mw",$V$4="Eine Vorlage zur Zielwertüberwachung")</formula>
    </cfRule>
  </conditionalFormatting>
  <conditionalFormatting sqref="AN7:AU7">
    <cfRule type="expression" dxfId="81" priority="999">
      <formula>AV7="----------"</formula>
    </cfRule>
    <cfRule type="expression" dxfId="80" priority="1009">
      <formula>NOT(AV7="----------")</formula>
    </cfRule>
  </conditionalFormatting>
  <conditionalFormatting sqref="AN8:AU8">
    <cfRule type="expression" dxfId="79" priority="997">
      <formula>NOT(AN8="")</formula>
    </cfRule>
  </conditionalFormatting>
  <conditionalFormatting sqref="AN43:AU43">
    <cfRule type="expression" dxfId="78" priority="906">
      <formula>AV43="----------"</formula>
    </cfRule>
    <cfRule type="expression" dxfId="77" priority="915">
      <formula>NOT(AV43="----------")</formula>
    </cfRule>
  </conditionalFormatting>
  <conditionalFormatting sqref="AN44:AU44">
    <cfRule type="expression" dxfId="76" priority="904">
      <formula>NOT(AN44="")</formula>
    </cfRule>
  </conditionalFormatting>
  <conditionalFormatting sqref="AN79:AU79">
    <cfRule type="expression" dxfId="75" priority="813">
      <formula>AV79="----------"</formula>
    </cfRule>
    <cfRule type="expression" dxfId="74" priority="822">
      <formula>NOT(AV79="----------")</formula>
    </cfRule>
  </conditionalFormatting>
  <conditionalFormatting sqref="AN80:AU80">
    <cfRule type="expression" dxfId="73" priority="811">
      <formula>NOT(AN80="")</formula>
    </cfRule>
  </conditionalFormatting>
  <conditionalFormatting sqref="AN9:AX9">
    <cfRule type="expression" dxfId="72" priority="994">
      <formula>NOT(AN9="")</formula>
    </cfRule>
  </conditionalFormatting>
  <conditionalFormatting sqref="AN45:AX45">
    <cfRule type="expression" dxfId="71" priority="901">
      <formula>NOT(AN45="")</formula>
    </cfRule>
  </conditionalFormatting>
  <conditionalFormatting sqref="AN81:AX81">
    <cfRule type="expression" dxfId="70" priority="808">
      <formula>NOT(AN81="")</formula>
    </cfRule>
  </conditionalFormatting>
  <conditionalFormatting sqref="AT10:AU12">
    <cfRule type="expression" dxfId="69" priority="1018">
      <formula>AND(AL9="eingetragener Zw",$V$4="Eine Vorlage zur Zielwertüberwachung")</formula>
    </cfRule>
    <cfRule type="expression" dxfId="68" priority="1019">
      <formula>AND(AL9="errechneter Mw",$V$4="Eine Vorlage zur Zielwertüberwachung")</formula>
    </cfRule>
  </conditionalFormatting>
  <conditionalFormatting sqref="AT11:AU11">
    <cfRule type="expression" dxfId="67" priority="1013">
      <formula>AL10="eingetragener Zw"</formula>
    </cfRule>
    <cfRule type="expression" dxfId="66" priority="1014">
      <formula>AL10="errechneter Mw"</formula>
    </cfRule>
    <cfRule type="expression" dxfId="65" priority="1015">
      <formula>AL10="eingetragener Zw"</formula>
    </cfRule>
    <cfRule type="expression" dxfId="64" priority="1016">
      <formula>AL10="errechneter Mw"</formula>
    </cfRule>
  </conditionalFormatting>
  <conditionalFormatting sqref="AT46:AU48">
    <cfRule type="expression" dxfId="63" priority="924">
      <formula>AND(AL45="eingetragener Zw",$V$4="Eine Vorlage zur Zielwertüberwachung")</formula>
    </cfRule>
    <cfRule type="expression" dxfId="62" priority="925">
      <formula>AND(AL45="errechneter Mw",$V$4="Eine Vorlage zur Zielwertüberwachung")</formula>
    </cfRule>
  </conditionalFormatting>
  <conditionalFormatting sqref="AT47:AU47">
    <cfRule type="expression" dxfId="61" priority="919">
      <formula>AL46="eingetragener Zw"</formula>
    </cfRule>
    <cfRule type="expression" dxfId="60" priority="920">
      <formula>AL46="errechneter Mw"</formula>
    </cfRule>
    <cfRule type="expression" dxfId="59" priority="921">
      <formula>AL46="eingetragener Zw"</formula>
    </cfRule>
    <cfRule type="expression" dxfId="58" priority="922">
      <formula>AL46="errechneter Mw"</formula>
    </cfRule>
  </conditionalFormatting>
  <conditionalFormatting sqref="AT82:AU84">
    <cfRule type="expression" dxfId="57" priority="831">
      <formula>AND(AL81="eingetragener Zw",$V$4="Eine Vorlage zur Zielwertüberwachung")</formula>
    </cfRule>
    <cfRule type="expression" dxfId="56" priority="832">
      <formula>AND(AL81="errechneter Mw",$V$4="Eine Vorlage zur Zielwertüberwachung")</formula>
    </cfRule>
  </conditionalFormatting>
  <conditionalFormatting sqref="AT83:AU83">
    <cfRule type="expression" dxfId="55" priority="826">
      <formula>AL82="eingetragener Zw"</formula>
    </cfRule>
    <cfRule type="expression" dxfId="54" priority="827">
      <formula>AL82="errechneter Mw"</formula>
    </cfRule>
    <cfRule type="expression" dxfId="53" priority="828">
      <formula>AL82="eingetragener Zw"</formula>
    </cfRule>
    <cfRule type="expression" dxfId="52" priority="829">
      <formula>AL82="errechneter Mw"</formula>
    </cfRule>
  </conditionalFormatting>
  <conditionalFormatting sqref="AV7:AX7">
    <cfRule type="expression" dxfId="51" priority="998">
      <formula>AND(AV7="----------",$V$4="Eine Vorlage zur Zielwertermittlung")</formula>
    </cfRule>
    <cfRule type="expression" dxfId="50" priority="1008">
      <formula>AND(NOT(AK5=""),NOT(AK5="Test"),AV7="")</formula>
    </cfRule>
    <cfRule type="expression" dxfId="49" priority="1010">
      <formula>AND(AL9="eingetragener Zw",$V$4="Eine Vorlage zur Zielwertüberwachung")</formula>
    </cfRule>
    <cfRule type="expression" dxfId="48" priority="1022">
      <formula>NOT(AV7="----------")</formula>
    </cfRule>
  </conditionalFormatting>
  <conditionalFormatting sqref="AV8:AX8">
    <cfRule type="expression" dxfId="47" priority="996">
      <formula>NOT(AV8="")</formula>
    </cfRule>
  </conditionalFormatting>
  <conditionalFormatting sqref="AV43:AX43">
    <cfRule type="expression" dxfId="46" priority="905">
      <formula>AND(AV43="----------",$V$4="Eine Vorlage zur Zielwertermittlung")</formula>
    </cfRule>
    <cfRule type="expression" dxfId="45" priority="914">
      <formula>AND(NOT(AK41=""),NOT(AK41="Test"),AV43="")</formula>
    </cfRule>
    <cfRule type="expression" dxfId="44" priority="916">
      <formula>AND(AL45="eingetragener Zw",$V$4="Eine Vorlage zur Zielwertüberwachung")</formula>
    </cfRule>
    <cfRule type="expression" dxfId="43" priority="928">
      <formula>NOT(AV43="----------")</formula>
    </cfRule>
  </conditionalFormatting>
  <conditionalFormatting sqref="AV44:AX44">
    <cfRule type="expression" dxfId="42" priority="903">
      <formula>NOT(AV44="")</formula>
    </cfRule>
  </conditionalFormatting>
  <conditionalFormatting sqref="AV79:AX79">
    <cfRule type="expression" dxfId="41" priority="812">
      <formula>AND(AV79="----------",$V$4="Eine Vorlage zur Zielwertermittlung")</formula>
    </cfRule>
    <cfRule type="expression" dxfId="40" priority="821">
      <formula>AND(NOT(AK77=""),NOT(AK77="Test"),AV79="")</formula>
    </cfRule>
    <cfRule type="expression" dxfId="39" priority="823">
      <formula>AND(AL81="eingetragener Zw",$V$4="Eine Vorlage zur Zielwertüberwachung")</formula>
    </cfRule>
    <cfRule type="expression" dxfId="38" priority="835">
      <formula>NOT(AV79="----------")</formula>
    </cfRule>
  </conditionalFormatting>
  <conditionalFormatting sqref="AV80:AX80">
    <cfRule type="expression" dxfId="37" priority="810">
      <formula>NOT(AV80="")</formula>
    </cfRule>
  </conditionalFormatting>
  <conditionalFormatting sqref="AX5:BA5">
    <cfRule type="expression" dxfId="36" priority="1017">
      <formula>AND(NOT(AK5="Test"),NOT(AK5=""),AX5="")</formula>
    </cfRule>
  </conditionalFormatting>
  <conditionalFormatting sqref="AX6:BA6">
    <cfRule type="expression" dxfId="35" priority="1007">
      <formula>AND(NOT(AK5=""),NOT(AK5="Test"),AX5="",AV11="")</formula>
    </cfRule>
  </conditionalFormatting>
  <conditionalFormatting sqref="AX41:BA41">
    <cfRule type="expression" dxfId="34" priority="923">
      <formula>AND(NOT(AK41="Test"),NOT(AK41=""),AX41="")</formula>
    </cfRule>
  </conditionalFormatting>
  <conditionalFormatting sqref="AX42:BA42">
    <cfRule type="expression" dxfId="33" priority="913">
      <formula>AND(NOT(AK41=""),NOT(AK41="Test"),AX41="",AV47="")</formula>
    </cfRule>
  </conditionalFormatting>
  <conditionalFormatting sqref="AX77:BA77">
    <cfRule type="expression" dxfId="32" priority="830">
      <formula>AND(NOT(AK77="Test"),NOT(AK77=""),AX77="")</formula>
    </cfRule>
  </conditionalFormatting>
  <conditionalFormatting sqref="AX78:BA78">
    <cfRule type="expression" dxfId="31" priority="820">
      <formula>AND(NOT(AK77=""),NOT(AK77="Test"),AX77="",AV83="")</formula>
    </cfRule>
  </conditionalFormatting>
  <conditionalFormatting sqref="AY7:BA7">
    <cfRule type="expression" dxfId="30" priority="1012">
      <formula>AND(NOT(AK5=""),NOT(AK5="Test"),OR(AY7="Einheit",AY7=""))</formula>
    </cfRule>
  </conditionalFormatting>
  <conditionalFormatting sqref="AY8:BA8">
    <cfRule type="expression" dxfId="29" priority="995">
      <formula>NOT(AY8="")</formula>
    </cfRule>
  </conditionalFormatting>
  <conditionalFormatting sqref="AY9:BA9">
    <cfRule type="expression" dxfId="28" priority="993">
      <formula>NOT(AY9="")</formula>
    </cfRule>
    <cfRule type="expression" dxfId="27" priority="1023">
      <formula>AND(AL9="errechneter Mw",$V$4="Eine Vorlage zur Zielwertüberwachung",NOT(AY9=""))</formula>
    </cfRule>
  </conditionalFormatting>
  <conditionalFormatting sqref="AY43:BA43">
    <cfRule type="expression" dxfId="26" priority="918">
      <formula>AND(NOT(AK41=""),NOT(AK41="Test"),OR(AY43="Einheit",AY43=""))</formula>
    </cfRule>
  </conditionalFormatting>
  <conditionalFormatting sqref="AY44:BA44">
    <cfRule type="expression" dxfId="25" priority="902">
      <formula>NOT(AY44="")</formula>
    </cfRule>
  </conditionalFormatting>
  <conditionalFormatting sqref="AY45:BA45">
    <cfRule type="expression" dxfId="24" priority="900">
      <formula>NOT(AY45="")</formula>
    </cfRule>
    <cfRule type="expression" dxfId="23" priority="929">
      <formula>AND(AL45="errechneter Mw",$V$4="Eine Vorlage zur Zielwertüberwachung",NOT(AY45=""))</formula>
    </cfRule>
  </conditionalFormatting>
  <conditionalFormatting sqref="AY79:BA79">
    <cfRule type="expression" dxfId="22" priority="825">
      <formula>AND(NOT(AK77=""),NOT(AK77="Test"),OR(AY79="Einheit",AY79=""))</formula>
    </cfRule>
  </conditionalFormatting>
  <conditionalFormatting sqref="AY80:BA80">
    <cfRule type="expression" dxfId="21" priority="809">
      <formula>NOT(AY80="")</formula>
    </cfRule>
  </conditionalFormatting>
  <conditionalFormatting sqref="AY81:BA81">
    <cfRule type="expression" dxfId="20" priority="807">
      <formula>NOT(AY81="")</formula>
    </cfRule>
    <cfRule type="expression" dxfId="19" priority="836">
      <formula>AND(AL81="errechneter Mw",$V$4="Eine Vorlage zur Zielwertüberwachung",NOT(AY81=""))</formula>
    </cfRule>
  </conditionalFormatting>
  <conditionalFormatting sqref="BC46 BC48:BC73">
    <cfRule type="expression" dxfId="18" priority="2">
      <formula>$V$4=""</formula>
    </cfRule>
  </conditionalFormatting>
  <conditionalFormatting sqref="BC82 BC84:BC109">
    <cfRule type="expression" dxfId="17" priority="1">
      <formula>$V$4=""</formula>
    </cfRule>
  </conditionalFormatting>
  <dataValidations count="1">
    <dataValidation showInputMessage="1" showErrorMessage="1" sqref="L7:N7 L43:N43 AD43:AF43 AV43:AX43 L79:N79 AD79:AF79 AV79:AX79"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24.03.2025    &amp;CSeite &amp;P/&amp;N&amp;RPolymed.ch/Downloads/Labor/XXXXYYYY           </oddFooter>
  </headerFooter>
  <rowBreaks count="3" manualBreakCount="3">
    <brk id="37" max="55" man="1"/>
    <brk id="73" max="55"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xm:sqref>
        </x14:dataValidation>
        <x14:dataValidation type="list" showInputMessage="1" showErrorMessage="1" xr:uid="{0FB66A0D-91D7-4747-80E9-82DF2FC4C9C0}">
          <x14:formula1>
            <xm:f>Hilfstabelle!$Q$21:$Q$23</xm:f>
          </x14:formula1>
          <xm:sqref>B9 AL9 T9 B45 T45 AL45 B81 T81 AL81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D1472-7C4E-43E2-86EE-B643A3AAA85A}">
  <dimension ref="B1:G34"/>
  <sheetViews>
    <sheetView showGridLines="0" zoomScaleNormal="100" workbookViewId="0">
      <selection activeCell="G31" sqref="G31"/>
    </sheetView>
  </sheetViews>
  <sheetFormatPr baseColWidth="10" defaultRowHeight="12.75" x14ac:dyDescent="0.2"/>
  <cols>
    <col min="1" max="1" width="1.14062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3" t="str">
        <f>Dokumentationshilfe!C1</f>
        <v>DP-H10</v>
      </c>
      <c r="C2" s="184"/>
      <c r="D2" s="184"/>
      <c r="E2" s="184"/>
      <c r="F2" s="184"/>
      <c r="G2" s="185"/>
    </row>
    <row r="3" spans="2:7" x14ac:dyDescent="0.2">
      <c r="B3" s="186"/>
      <c r="C3" s="187"/>
      <c r="D3" s="187"/>
      <c r="E3" s="187"/>
      <c r="F3" s="187"/>
      <c r="G3" s="188"/>
    </row>
    <row r="4" spans="2:7" x14ac:dyDescent="0.2">
      <c r="B4" s="186"/>
      <c r="C4" s="187"/>
      <c r="D4" s="187"/>
      <c r="E4" s="187"/>
      <c r="F4" s="187"/>
      <c r="G4" s="188"/>
    </row>
    <row r="5" spans="2:7" ht="18.75" thickBot="1" x14ac:dyDescent="0.3">
      <c r="B5" s="189" t="str">
        <f>Dokumentationshilfe!C3</f>
        <v>Minotrol CRP</v>
      </c>
      <c r="C5" s="190"/>
      <c r="D5" s="191" t="str">
        <f>CONCATENATE(Dokumentationshilfe!S3,Dokumentationshilfe!T3)</f>
        <v>Lot: MC 435</v>
      </c>
      <c r="E5" s="191"/>
      <c r="F5" s="192" t="str">
        <f>CONCATENATE(Dokumentationshilfe!AF3,TEXT(Dokumentationshilfe!AK3,"TT.MM.JJJJ"))</f>
        <v>Verfall: 05.07.2025</v>
      </c>
      <c r="G5" s="193"/>
    </row>
    <row r="6" spans="2:7" ht="13.5" thickBot="1" x14ac:dyDescent="0.25"/>
    <row r="7" spans="2:7" ht="17.25" thickBot="1" x14ac:dyDescent="0.3">
      <c r="B7" s="65" t="s">
        <v>49</v>
      </c>
      <c r="C7" s="66" t="s">
        <v>211</v>
      </c>
      <c r="D7" s="194" t="s">
        <v>212</v>
      </c>
      <c r="E7" s="194"/>
      <c r="F7" s="194"/>
      <c r="G7" s="65" t="s">
        <v>1</v>
      </c>
    </row>
    <row r="8" spans="2:7" ht="15.75" thickBot="1" x14ac:dyDescent="0.25">
      <c r="B8" s="67" t="str">
        <f>Dokumentationshilfe!A5</f>
        <v>WBC</v>
      </c>
      <c r="C8" s="68">
        <f>Dokumentationshilfe!J11</f>
        <v>7.7</v>
      </c>
      <c r="D8" s="181" t="str">
        <f>CONCATENATE(Dokumentationshilfe!D11," - ",Dokumentationshilfe!P11)</f>
        <v>6.7 - 8.7</v>
      </c>
      <c r="E8" s="181"/>
      <c r="F8" s="181"/>
      <c r="G8" s="67" t="str">
        <f>Dokumentationshilfe!O7</f>
        <v>x103/µL</v>
      </c>
    </row>
    <row r="9" spans="2:7" ht="15.75" thickBot="1" x14ac:dyDescent="0.25">
      <c r="B9" s="67" t="str">
        <f>Dokumentationshilfe!S5</f>
        <v>RBC</v>
      </c>
      <c r="C9" s="68">
        <f>Dokumentationshilfe!AB11</f>
        <v>4.63</v>
      </c>
      <c r="D9" s="181" t="str">
        <f>CONCATENATE(Dokumentationshilfe!V11," - ",Dokumentationshilfe!AH11)</f>
        <v>4.22 - 5.04</v>
      </c>
      <c r="E9" s="181"/>
      <c r="F9" s="181"/>
      <c r="G9" s="67" t="str">
        <f>Dokumentationshilfe!AG7</f>
        <v>x106/µl</v>
      </c>
    </row>
    <row r="10" spans="2:7" ht="15.75" thickBot="1" x14ac:dyDescent="0.25">
      <c r="B10" s="67" t="str">
        <f>Dokumentationshilfe!AK5</f>
        <v>Hb</v>
      </c>
      <c r="C10" s="68">
        <f>Dokumentationshilfe!AT11</f>
        <v>13.5</v>
      </c>
      <c r="D10" s="181" t="str">
        <f>CONCATENATE(Dokumentationshilfe!AN11," - ",Dokumentationshilfe!AZ11)</f>
        <v>12.7 - 14.3</v>
      </c>
      <c r="E10" s="181"/>
      <c r="F10" s="181"/>
      <c r="G10" s="67" t="str">
        <f>Dokumentationshilfe!AY7</f>
        <v>g/dl</v>
      </c>
    </row>
    <row r="11" spans="2:7" ht="15.75" thickBot="1" x14ac:dyDescent="0.25">
      <c r="B11" s="67" t="str">
        <f>Dokumentationshilfe!A41</f>
        <v>HCT</v>
      </c>
      <c r="C11" s="68">
        <f>Dokumentationshilfe!J47</f>
        <v>37.5</v>
      </c>
      <c r="D11" s="181" t="str">
        <f>CONCATENATE(Dokumentationshilfe!D47," - ",Dokumentationshilfe!P47)</f>
        <v>35.3 - 39.7</v>
      </c>
      <c r="E11" s="181"/>
      <c r="F11" s="181"/>
      <c r="G11" s="67" t="str">
        <f>Dokumentationshilfe!O43</f>
        <v>%</v>
      </c>
    </row>
    <row r="12" spans="2:7" ht="15.75" thickBot="1" x14ac:dyDescent="0.25">
      <c r="B12" s="67" t="str">
        <f>Dokumentationshilfe!S41</f>
        <v>PLT</v>
      </c>
      <c r="C12" s="68">
        <f>Dokumentationshilfe!AB47</f>
        <v>247</v>
      </c>
      <c r="D12" s="181" t="str">
        <f>CONCATENATE(Dokumentationshilfe!V47," - ",Dokumentationshilfe!AH47)</f>
        <v>210 - 284</v>
      </c>
      <c r="E12" s="181"/>
      <c r="F12" s="181"/>
      <c r="G12" s="67" t="str">
        <f>Dokumentationshilfe!AG43</f>
        <v>x103/µL</v>
      </c>
    </row>
    <row r="13" spans="2:7" ht="15.75" thickBot="1" x14ac:dyDescent="0.25">
      <c r="B13" s="67" t="str">
        <f>Dokumentationshilfe!AK41</f>
        <v>MCV</v>
      </c>
      <c r="C13" s="68">
        <f>Dokumentationshilfe!AT47</f>
        <v>81</v>
      </c>
      <c r="D13" s="181" t="str">
        <f>CONCATENATE(Dokumentationshilfe!AN47," - ",Dokumentationshilfe!AZ47)</f>
        <v>77 - 85</v>
      </c>
      <c r="E13" s="181"/>
      <c r="F13" s="181"/>
      <c r="G13" s="67" t="str">
        <f>Dokumentationshilfe!AY43</f>
        <v>fl</v>
      </c>
    </row>
    <row r="14" spans="2:7" ht="15.75" thickBot="1" x14ac:dyDescent="0.25">
      <c r="B14" s="67" t="str">
        <f>Dokumentationshilfe!A77</f>
        <v>CRP</v>
      </c>
      <c r="C14" s="68">
        <f>Dokumentationshilfe!J83</f>
        <v>24.9</v>
      </c>
      <c r="D14" s="181" t="str">
        <f>CONCATENATE(Dokumentationshilfe!D83," - ",Dokumentationshilfe!P83)</f>
        <v>19.7 - 30.1</v>
      </c>
      <c r="E14" s="181"/>
      <c r="F14" s="181"/>
      <c r="G14" s="67" t="str">
        <f>Dokumentationshilfe!O79</f>
        <v>mg/l</v>
      </c>
    </row>
    <row r="15" spans="2:7" ht="15.75" thickBot="1" x14ac:dyDescent="0.25">
      <c r="B15" s="67">
        <f>Dokumentationshilfe!S77</f>
        <v>0</v>
      </c>
      <c r="C15" s="68" t="str">
        <f>Dokumentationshilfe!AB83</f>
        <v/>
      </c>
      <c r="D15" s="181" t="str">
        <f>CONCATENATE(Dokumentationshilfe!V83," - ",Dokumentationshilfe!AH83)</f>
        <v xml:space="preserve"> - </v>
      </c>
      <c r="E15" s="181"/>
      <c r="F15" s="181"/>
      <c r="G15" s="67" t="str">
        <f>Dokumentationshilfe!AG79</f>
        <v>Einheit</v>
      </c>
    </row>
    <row r="16" spans="2:7" ht="15.75" thickBot="1" x14ac:dyDescent="0.25">
      <c r="B16" s="67">
        <f>Dokumentationshilfe!AK77</f>
        <v>0</v>
      </c>
      <c r="C16" s="68" t="str">
        <f>Dokumentationshilfe!AT83</f>
        <v/>
      </c>
      <c r="D16" s="181" t="str">
        <f>CONCATENATE(Dokumentationshilfe!AN83," - ",Dokumentationshilfe!AZ83)</f>
        <v xml:space="preserve"> - </v>
      </c>
      <c r="E16" s="181"/>
      <c r="F16" s="181"/>
      <c r="G16" s="67" t="str">
        <f>Dokumentationshilfe!AY79</f>
        <v>Einheit</v>
      </c>
    </row>
    <row r="17" spans="2:7" ht="15" x14ac:dyDescent="0.2">
      <c r="B17" s="69"/>
      <c r="C17" s="70"/>
      <c r="D17" s="182"/>
      <c r="E17" s="182"/>
      <c r="F17" s="182"/>
      <c r="G17" s="69"/>
    </row>
    <row r="18" spans="2:7" ht="15" x14ac:dyDescent="0.2">
      <c r="B18" s="71"/>
      <c r="C18" s="72"/>
      <c r="D18" s="180"/>
      <c r="E18" s="180"/>
      <c r="F18" s="180"/>
      <c r="G18" s="71"/>
    </row>
    <row r="19" spans="2:7" ht="15" x14ac:dyDescent="0.2">
      <c r="B19" s="71"/>
      <c r="C19" s="72"/>
      <c r="D19" s="180"/>
      <c r="E19" s="180"/>
      <c r="F19" s="180"/>
      <c r="G19" s="71"/>
    </row>
    <row r="20" spans="2:7" ht="15" x14ac:dyDescent="0.2">
      <c r="B20" s="71"/>
      <c r="C20" s="72"/>
      <c r="D20" s="180"/>
      <c r="E20" s="180"/>
      <c r="F20" s="180"/>
      <c r="G20" s="71"/>
    </row>
    <row r="21" spans="2:7" ht="15" x14ac:dyDescent="0.2">
      <c r="B21" s="71"/>
      <c r="C21" s="72"/>
      <c r="D21" s="180"/>
      <c r="E21" s="180"/>
      <c r="F21" s="180"/>
      <c r="G21" s="71"/>
    </row>
    <row r="22" spans="2:7" ht="15" x14ac:dyDescent="0.2">
      <c r="B22" s="71"/>
      <c r="C22" s="72"/>
      <c r="D22" s="180"/>
      <c r="E22" s="180"/>
      <c r="F22" s="180"/>
      <c r="G22" s="71"/>
    </row>
    <row r="23" spans="2:7" ht="15" x14ac:dyDescent="0.2">
      <c r="B23" s="71"/>
      <c r="C23" s="72"/>
      <c r="D23" s="180"/>
      <c r="E23" s="180"/>
      <c r="F23" s="180"/>
      <c r="G23" s="71"/>
    </row>
    <row r="24" spans="2:7" ht="15" x14ac:dyDescent="0.2">
      <c r="B24" s="71"/>
      <c r="C24" s="72"/>
      <c r="D24" s="180"/>
      <c r="E24" s="180"/>
      <c r="F24" s="180"/>
      <c r="G24" s="71"/>
    </row>
    <row r="25" spans="2:7" ht="15" x14ac:dyDescent="0.2">
      <c r="B25" s="71"/>
      <c r="C25" s="72"/>
      <c r="D25" s="180"/>
      <c r="E25" s="180"/>
      <c r="F25" s="180"/>
      <c r="G25" s="71"/>
    </row>
    <row r="26" spans="2:7" ht="15" x14ac:dyDescent="0.2">
      <c r="B26" s="71"/>
      <c r="C26" s="72"/>
      <c r="D26" s="180"/>
      <c r="E26" s="180"/>
      <c r="F26" s="180"/>
      <c r="G26" s="71"/>
    </row>
    <row r="27" spans="2:7" ht="15" x14ac:dyDescent="0.2">
      <c r="B27" s="71"/>
      <c r="C27" s="72"/>
      <c r="D27" s="180"/>
      <c r="E27" s="180"/>
      <c r="F27" s="180"/>
      <c r="G27" s="71"/>
    </row>
    <row r="28" spans="2:7" ht="15" x14ac:dyDescent="0.2">
      <c r="B28" s="71"/>
      <c r="C28" s="72"/>
      <c r="D28" s="180"/>
      <c r="E28" s="180"/>
      <c r="F28" s="180"/>
      <c r="G28" s="71"/>
    </row>
    <row r="29" spans="2:7" ht="15" x14ac:dyDescent="0.2">
      <c r="B29" s="71"/>
      <c r="C29" s="72"/>
      <c r="D29" s="180"/>
      <c r="E29" s="180"/>
      <c r="F29" s="180"/>
      <c r="G29" s="71"/>
    </row>
    <row r="30" spans="2:7" ht="15" x14ac:dyDescent="0.2">
      <c r="B30" s="71"/>
      <c r="C30" s="72"/>
      <c r="D30" s="180"/>
      <c r="E30" s="180"/>
      <c r="F30" s="180"/>
      <c r="G30" s="71"/>
    </row>
    <row r="31" spans="2:7" ht="15" x14ac:dyDescent="0.2">
      <c r="B31" s="71"/>
      <c r="C31" s="72"/>
      <c r="D31" s="180"/>
      <c r="E31" s="180"/>
      <c r="F31" s="180"/>
      <c r="G31" s="71"/>
    </row>
    <row r="32" spans="2:7" ht="15" x14ac:dyDescent="0.2">
      <c r="B32" s="71"/>
      <c r="C32" s="72"/>
      <c r="D32" s="180"/>
      <c r="E32" s="180"/>
      <c r="F32" s="180"/>
      <c r="G32" s="71"/>
    </row>
    <row r="33" spans="2:7" ht="15" x14ac:dyDescent="0.2">
      <c r="B33" s="71"/>
      <c r="C33" s="72"/>
      <c r="D33" s="180"/>
      <c r="E33" s="180"/>
      <c r="F33" s="180"/>
      <c r="G33" s="71"/>
    </row>
    <row r="34" spans="2:7" ht="15" x14ac:dyDescent="0.2">
      <c r="B34" s="71"/>
      <c r="C34" s="72"/>
      <c r="D34" s="180"/>
      <c r="E34" s="180"/>
      <c r="F34" s="180"/>
      <c r="G34" s="71"/>
    </row>
  </sheetData>
  <sheetProtection algorithmName="SHA-512" hashValue="PMdGFoM+OuZNFtt/WV/y6I8Q/p5iArB9QlcRIMRxe/QFAV9H40sdc5S2RwsI5oVQGx5gmeB1uh741tVorSlYcw==" saltValue="7DRlcPNayb//bNPTOCLENg==" spinCount="100000" sheet="1" objects="1" scenarios="1"/>
  <mergeCells count="32">
    <mergeCell ref="D14:F14"/>
    <mergeCell ref="B2:G4"/>
    <mergeCell ref="B5:C5"/>
    <mergeCell ref="D5:E5"/>
    <mergeCell ref="F5:G5"/>
    <mergeCell ref="D7:F7"/>
    <mergeCell ref="D8:F8"/>
    <mergeCell ref="D9:F9"/>
    <mergeCell ref="D10:F10"/>
    <mergeCell ref="D11:F11"/>
    <mergeCell ref="D12:F12"/>
    <mergeCell ref="D13:F13"/>
    <mergeCell ref="D26:F26"/>
    <mergeCell ref="D15:F15"/>
    <mergeCell ref="D16:F16"/>
    <mergeCell ref="D17:F17"/>
    <mergeCell ref="D18:F18"/>
    <mergeCell ref="D19:F19"/>
    <mergeCell ref="D20:F20"/>
    <mergeCell ref="D21:F21"/>
    <mergeCell ref="D22:F22"/>
    <mergeCell ref="D23:F23"/>
    <mergeCell ref="D24:F24"/>
    <mergeCell ref="D25:F25"/>
    <mergeCell ref="D33:F33"/>
    <mergeCell ref="D34:F34"/>
    <mergeCell ref="D27:F27"/>
    <mergeCell ref="D28:F28"/>
    <mergeCell ref="D29:F29"/>
    <mergeCell ref="D30:F30"/>
    <mergeCell ref="D31:F31"/>
    <mergeCell ref="D32:F3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84BAB-B98B-4004-A8AC-AB75A3A4BD38}">
  <dimension ref="B1:M357"/>
  <sheetViews>
    <sheetView showGridLines="0" zoomScaleNormal="100" workbookViewId="0">
      <selection activeCell="C23" sqref="C23"/>
    </sheetView>
  </sheetViews>
  <sheetFormatPr baseColWidth="10" defaultRowHeight="12.75" x14ac:dyDescent="0.2"/>
  <cols>
    <col min="1" max="1" width="2" style="77" customWidth="1"/>
    <col min="2" max="2" width="14.42578125" style="77" customWidth="1"/>
    <col min="3" max="3" width="12" style="77" customWidth="1"/>
    <col min="4" max="4" width="13.140625" style="77" customWidth="1"/>
    <col min="5" max="5" width="25.42578125" style="77" customWidth="1"/>
    <col min="6" max="6" width="27.140625" style="77" customWidth="1"/>
    <col min="7" max="7" width="23.7109375" style="77" bestFit="1" customWidth="1"/>
    <col min="8" max="8" width="4.140625" style="77" customWidth="1"/>
    <col min="9" max="9" width="13.140625" style="77" customWidth="1"/>
    <col min="10" max="10" width="26.28515625" style="77" bestFit="1" customWidth="1"/>
    <col min="11" max="11" width="17.5703125" style="77" bestFit="1" customWidth="1"/>
    <col min="12" max="12" width="21" style="77" bestFit="1" customWidth="1"/>
    <col min="13" max="13" width="23.140625" style="77" bestFit="1" customWidth="1"/>
    <col min="14" max="16384" width="11.42578125" style="77"/>
  </cols>
  <sheetData>
    <row r="1" spans="2:13" ht="9" customHeight="1" thickBot="1" x14ac:dyDescent="0.25"/>
    <row r="2" spans="2:13" ht="16.5" customHeight="1" thickTop="1" thickBot="1" x14ac:dyDescent="0.3">
      <c r="B2" s="196" t="s">
        <v>241</v>
      </c>
      <c r="C2" s="197"/>
      <c r="D2" s="197"/>
      <c r="E2" s="197"/>
      <c r="F2" s="197"/>
      <c r="G2" s="198"/>
      <c r="I2" s="196" t="s">
        <v>242</v>
      </c>
      <c r="J2" s="197"/>
      <c r="K2" s="197"/>
      <c r="L2" s="197"/>
      <c r="M2" s="198"/>
    </row>
    <row r="3" spans="2:13" ht="16.5" customHeight="1" thickBot="1" x14ac:dyDescent="0.25">
      <c r="B3" s="78"/>
      <c r="C3" s="79"/>
      <c r="D3" s="79"/>
      <c r="E3" s="79"/>
      <c r="F3" s="79"/>
      <c r="G3" s="80"/>
      <c r="I3" s="78"/>
      <c r="J3" s="79"/>
      <c r="K3" s="79"/>
      <c r="L3" s="79"/>
      <c r="M3" s="80"/>
    </row>
    <row r="4" spans="2:13" ht="16.5" customHeight="1" thickBot="1" x14ac:dyDescent="0.25">
      <c r="B4" s="81" t="s">
        <v>49</v>
      </c>
      <c r="C4" s="82" t="s">
        <v>243</v>
      </c>
      <c r="D4" s="82" t="s">
        <v>244</v>
      </c>
      <c r="E4" s="82" t="s">
        <v>245</v>
      </c>
      <c r="F4" s="82" t="s">
        <v>246</v>
      </c>
      <c r="G4" s="83" t="s">
        <v>247</v>
      </c>
      <c r="I4" s="199" t="s">
        <v>227</v>
      </c>
      <c r="J4" s="200"/>
      <c r="K4" s="200"/>
      <c r="L4" s="200"/>
      <c r="M4" s="201"/>
    </row>
    <row r="5" spans="2:13" ht="16.5" customHeight="1" thickBot="1" x14ac:dyDescent="0.25">
      <c r="B5" s="84"/>
      <c r="C5" s="85"/>
      <c r="D5" s="85"/>
      <c r="E5" s="86" t="str">
        <f>IF(OR(C5="",D5=""),"",ABS(C5-D5))</f>
        <v/>
      </c>
      <c r="F5" s="86"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7"/>
      <c r="I5" s="88" t="s">
        <v>49</v>
      </c>
      <c r="J5" s="89" t="s">
        <v>248</v>
      </c>
      <c r="K5" s="90" t="s">
        <v>249</v>
      </c>
      <c r="L5" s="90" t="s">
        <v>250</v>
      </c>
      <c r="M5" s="91" t="s">
        <v>251</v>
      </c>
    </row>
    <row r="6" spans="2:13" ht="16.5" customHeight="1" x14ac:dyDescent="0.2">
      <c r="B6" s="92"/>
      <c r="G6" s="93"/>
      <c r="I6" s="94" t="str">
        <f>Dokumentationshilfe!A5</f>
        <v>WBC</v>
      </c>
      <c r="J6" s="95"/>
      <c r="K6" s="95"/>
      <c r="L6" s="96">
        <f>Dokumentationshilfe!J11</f>
        <v>7.7</v>
      </c>
      <c r="M6" s="97"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8" t="s">
        <v>252</v>
      </c>
      <c r="C7" s="202" t="str">
        <f>IF(OR(F5="VK manuell eingeben",F5="Parameter eingeben"),"",IF(OR(F5=0,F5=""),"",IF(AND(E5="",F5&lt;&gt;"",F5&lt;&gt;0),_xlfn.CONCAT(Hilfstabelle!Q39,MAX(C5,D5)-F5,Hilfstabelle!Q40,MAX(C5,D5)+F5,Hilfstabelle!Q41),IF(E5&lt;F5,Hilfstabelle!Q43,IF(E5&gt;F5,Hilfstabelle!Q44,"")))))</f>
        <v/>
      </c>
      <c r="D7" s="202"/>
      <c r="E7" s="202"/>
      <c r="F7" s="202"/>
      <c r="G7" s="203"/>
      <c r="I7" s="94" t="str">
        <f>Dokumentationshilfe!S5</f>
        <v>RBC</v>
      </c>
      <c r="J7" s="95"/>
      <c r="K7" s="95"/>
      <c r="L7" s="96">
        <f>Dokumentationshilfe!AB11</f>
        <v>4.63</v>
      </c>
      <c r="M7" s="97" t="str">
        <f t="shared" ref="M7:M14"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2"/>
      <c r="C8" s="204"/>
      <c r="D8" s="204"/>
      <c r="E8" s="204"/>
      <c r="F8" s="204"/>
      <c r="G8" s="205"/>
      <c r="I8" s="99" t="str">
        <f>Dokumentationshilfe!AK5</f>
        <v>Hb</v>
      </c>
      <c r="J8" s="100"/>
      <c r="K8" s="100"/>
      <c r="L8" s="101">
        <f>Dokumentationshilfe!AT11</f>
        <v>13.5</v>
      </c>
      <c r="M8" s="102" t="str">
        <f t="shared" si="0"/>
        <v>Analysesystem wählen</v>
      </c>
    </row>
    <row r="9" spans="2:13" ht="16.5" customHeight="1" thickBot="1" x14ac:dyDescent="0.25">
      <c r="B9" s="103"/>
      <c r="C9" s="206"/>
      <c r="D9" s="206"/>
      <c r="E9" s="206"/>
      <c r="F9" s="206"/>
      <c r="G9" s="207"/>
      <c r="I9" s="94" t="str">
        <f>Dokumentationshilfe!A41</f>
        <v>HCT</v>
      </c>
      <c r="J9" s="95"/>
      <c r="K9" s="95"/>
      <c r="L9" s="96">
        <f>Dokumentationshilfe!J47</f>
        <v>37.5</v>
      </c>
      <c r="M9" s="97" t="str">
        <f t="shared" si="0"/>
        <v>Analysesystem wählen</v>
      </c>
    </row>
    <row r="10" spans="2:13" ht="16.5" customHeight="1" thickTop="1" x14ac:dyDescent="0.2">
      <c r="I10" s="94" t="str">
        <f>Dokumentationshilfe!S41</f>
        <v>PLT</v>
      </c>
      <c r="J10" s="95"/>
      <c r="K10" s="95"/>
      <c r="L10" s="96">
        <f>Dokumentationshilfe!AB47</f>
        <v>247</v>
      </c>
      <c r="M10" s="97" t="str">
        <f t="shared" si="0"/>
        <v>Analysesystem wählen</v>
      </c>
    </row>
    <row r="11" spans="2:13" ht="16.5" customHeight="1" thickBot="1" x14ac:dyDescent="0.25">
      <c r="I11" s="99" t="str">
        <f>Dokumentationshilfe!AK41</f>
        <v>MCV</v>
      </c>
      <c r="J11" s="100"/>
      <c r="K11" s="100"/>
      <c r="L11" s="101">
        <f>Dokumentationshilfe!AT47</f>
        <v>81</v>
      </c>
      <c r="M11" s="102" t="str">
        <f t="shared" si="0"/>
        <v>Analysesystem wählen</v>
      </c>
    </row>
    <row r="12" spans="2:13" ht="16.5" customHeight="1" thickTop="1" thickBot="1" x14ac:dyDescent="0.3">
      <c r="B12" s="208" t="s">
        <v>253</v>
      </c>
      <c r="C12" s="209"/>
      <c r="D12" s="209"/>
      <c r="E12" s="209"/>
      <c r="F12" s="209"/>
      <c r="G12" s="210"/>
      <c r="I12" s="94" t="str">
        <f>Dokumentationshilfe!A77</f>
        <v>CRP</v>
      </c>
      <c r="J12" s="95"/>
      <c r="K12" s="95"/>
      <c r="L12" s="96">
        <f>Dokumentationshilfe!J83</f>
        <v>24.9</v>
      </c>
      <c r="M12" s="97" t="str">
        <f t="shared" si="0"/>
        <v>Analysesystem wählen</v>
      </c>
    </row>
    <row r="13" spans="2:13" ht="16.5" customHeight="1" thickBot="1" x14ac:dyDescent="0.25">
      <c r="B13" s="92"/>
      <c r="G13" s="93"/>
      <c r="I13" s="94">
        <f>Dokumentationshilfe!S77</f>
        <v>0</v>
      </c>
      <c r="J13" s="95"/>
      <c r="K13" s="95"/>
      <c r="L13" s="96" t="str">
        <f>Dokumentationshilfe!AB83</f>
        <v/>
      </c>
      <c r="M13" s="97" t="str">
        <f t="shared" si="0"/>
        <v>Analysesystem wählen</v>
      </c>
    </row>
    <row r="14" spans="2:13" ht="16.5" customHeight="1" thickBot="1" x14ac:dyDescent="0.25">
      <c r="B14" s="108" t="s">
        <v>254</v>
      </c>
      <c r="C14" s="195" t="s">
        <v>255</v>
      </c>
      <c r="D14" s="195"/>
      <c r="E14" s="109" t="s">
        <v>256</v>
      </c>
      <c r="F14" s="110" t="s">
        <v>257</v>
      </c>
      <c r="G14" s="111"/>
      <c r="I14" s="104">
        <f>Dokumentationshilfe!AK77</f>
        <v>0</v>
      </c>
      <c r="J14" s="105"/>
      <c r="K14" s="105"/>
      <c r="L14" s="106" t="str">
        <f>Dokumentationshilfe!AT83</f>
        <v/>
      </c>
      <c r="M14" s="107" t="str">
        <f t="shared" si="0"/>
        <v>Analysesystem wählen</v>
      </c>
    </row>
    <row r="15" spans="2:13" ht="16.5" customHeight="1" thickTop="1" thickBot="1" x14ac:dyDescent="0.25">
      <c r="B15" s="112"/>
      <c r="C15" s="215"/>
      <c r="D15" s="215"/>
      <c r="E15" s="105"/>
      <c r="F15" s="113" t="str">
        <f t="array" ref="F15">IF(OR(B15="",AND(B15&lt;&gt;"",OR(C15="",E15=""))),"",IFERROR(INDEX(Hilfstabelle!AD8:AD500, MATCH(1, (Hilfstabelle!AB8:AB500=C15) * (Hilfstabelle!AC8:AC500=E15), 0)) * B15,""))</f>
        <v/>
      </c>
      <c r="G15" s="114" t="str">
        <f>IF(E15="","",E15)</f>
        <v/>
      </c>
    </row>
    <row r="16" spans="2:13" ht="16.5" customHeight="1" thickTop="1" x14ac:dyDescent="0.2"/>
    <row r="17" spans="2:7" ht="16.5" customHeight="1" thickBot="1" x14ac:dyDescent="0.25"/>
    <row r="18" spans="2:7" ht="16.5" customHeight="1" thickTop="1" thickBot="1" x14ac:dyDescent="0.3">
      <c r="B18" s="196" t="s">
        <v>258</v>
      </c>
      <c r="C18" s="197"/>
      <c r="D18" s="197"/>
      <c r="E18" s="197"/>
      <c r="F18" s="197"/>
      <c r="G18" s="198"/>
    </row>
    <row r="19" spans="2:7" ht="16.5" customHeight="1" thickBot="1" x14ac:dyDescent="0.25">
      <c r="B19" s="78"/>
      <c r="C19" s="79"/>
      <c r="D19" s="79"/>
      <c r="E19" s="79"/>
      <c r="F19" s="79"/>
      <c r="G19" s="80"/>
    </row>
    <row r="20" spans="2:7" ht="16.5" customHeight="1" x14ac:dyDescent="0.2">
      <c r="B20" s="216" t="s">
        <v>259</v>
      </c>
      <c r="C20" s="217"/>
      <c r="D20" s="218" t="str">
        <f>CONCATENATE("Mittelwert der Messwerte von ",C21," (MW):")</f>
        <v>Mittelwert der Messwerte von Auswahl (MW):</v>
      </c>
      <c r="E20" s="219"/>
      <c r="F20" s="219"/>
      <c r="G20" s="115"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0"))</f>
        <v>Parameter auswählen</v>
      </c>
    </row>
    <row r="21" spans="2:7" ht="16.5" customHeight="1" x14ac:dyDescent="0.25">
      <c r="B21" s="116"/>
      <c r="C21" s="117" t="s">
        <v>34</v>
      </c>
      <c r="D21" s="211" t="str">
        <f>CONCATENATE("Variationskoeffiezient der Messwerte von ",C21," (VK):")</f>
        <v>Variationskoeffiezient der Messwerte von Auswahl (VK):</v>
      </c>
      <c r="E21" s="212"/>
      <c r="F21" s="212"/>
      <c r="G21" s="118"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0"))</f>
        <v>Parameter auswählen</v>
      </c>
    </row>
    <row r="22" spans="2:7" ht="16.5" customHeight="1" x14ac:dyDescent="0.2">
      <c r="B22" s="92"/>
      <c r="D22" s="211" t="str">
        <f>CONCATENATE("Standardabweichung der Messwerte von ",C21," (s):")</f>
        <v>Standardabweichung der Messwerte von Auswahl (s):</v>
      </c>
      <c r="E22" s="212"/>
      <c r="F22" s="212"/>
      <c r="G22" s="119"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0"))</f>
        <v>Parameter auswählen</v>
      </c>
    </row>
    <row r="23" spans="2:7" ht="16.5" customHeight="1" x14ac:dyDescent="0.2">
      <c r="B23" s="92"/>
      <c r="D23" s="211" t="str">
        <f>CONCATENATE("Maximale absolute Spannweite der Messwerte von ",C21,":")</f>
        <v>Maximale absolute Spannweite der Messwerte von Auswahl:</v>
      </c>
      <c r="E23" s="212"/>
      <c r="F23" s="212"/>
      <c r="G23" s="119"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f>
        <v>Parameter auswählen</v>
      </c>
    </row>
    <row r="24" spans="2:7" ht="16.5" customHeight="1" x14ac:dyDescent="0.2">
      <c r="B24" s="92"/>
      <c r="D24" s="211" t="str">
        <f>CONCATENATE("Maximale relative Spannweite der Messwerte von ",C21," in s:")</f>
        <v>Maximale relative Spannweite der Messwerte von Auswahl in s:</v>
      </c>
      <c r="E24" s="212"/>
      <c r="F24" s="212"/>
      <c r="G24" s="119" t="str">
        <f>IF(OR(C21="Auswahl",C21=""),"Parameter auswählen",IFERROR(_xlfn.TEXTJOIN( ,FALSE,ROUND(G23/G22,2)," s"),"0"))</f>
        <v>Parameter auswählen</v>
      </c>
    </row>
    <row r="25" spans="2:7" ht="16.5" customHeight="1" x14ac:dyDescent="0.2">
      <c r="B25" s="92"/>
      <c r="D25" s="211" t="str">
        <f>CONCATENATE("max. rel. Spannweite der Messwerte von ",C21," in s (s gemäss Qualab):")</f>
        <v>max. rel. Spannweite der Messwerte von Auswahl in s (s gemäss Qualab):</v>
      </c>
      <c r="E25" s="212"/>
      <c r="F25" s="212"/>
      <c r="G25" s="119"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1)," s"),"0"))</f>
        <v>Parameter auswählen</v>
      </c>
    </row>
    <row r="26" spans="2:7" ht="16.5" customHeight="1" thickBot="1" x14ac:dyDescent="0.25">
      <c r="B26" s="103"/>
      <c r="C26" s="120"/>
      <c r="D26" s="213" t="str">
        <f>CONCATENATE("Anzahl Messungen des Parameter ",C21,":")</f>
        <v>Anzahl Messungen des Parameter Auswahl:</v>
      </c>
      <c r="E26" s="214"/>
      <c r="F26" s="214"/>
      <c r="G26" s="121"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7" customFormat="1" ht="16.5" customHeight="1" x14ac:dyDescent="0.2"/>
    <row r="50" s="77" customFormat="1" ht="16.5" customHeight="1" x14ac:dyDescent="0.2"/>
    <row r="51" s="77" customFormat="1" ht="16.5" customHeight="1" x14ac:dyDescent="0.2"/>
    <row r="52" s="77" customFormat="1" ht="16.5" customHeight="1" x14ac:dyDescent="0.2"/>
    <row r="53" s="77" customFormat="1" ht="16.5" customHeight="1" x14ac:dyDescent="0.2"/>
    <row r="54" s="77" customFormat="1" ht="16.5" customHeight="1" x14ac:dyDescent="0.2"/>
    <row r="55" s="77" customFormat="1" ht="16.5" customHeight="1" x14ac:dyDescent="0.2"/>
    <row r="56" s="77" customFormat="1" ht="16.5" customHeight="1" x14ac:dyDescent="0.2"/>
    <row r="57" s="77" customFormat="1" ht="16.5" customHeight="1" x14ac:dyDescent="0.2"/>
    <row r="58" s="77" customFormat="1" ht="16.5" customHeight="1" x14ac:dyDescent="0.2"/>
    <row r="59" s="77" customFormat="1" ht="16.5" customHeight="1" x14ac:dyDescent="0.2"/>
    <row r="60" s="77" customFormat="1" ht="16.5" customHeight="1" x14ac:dyDescent="0.2"/>
    <row r="61" s="77" customFormat="1" ht="16.5" customHeight="1" x14ac:dyDescent="0.2"/>
    <row r="62" s="77" customFormat="1" ht="16.5" customHeight="1" x14ac:dyDescent="0.2"/>
    <row r="63" s="77" customFormat="1" ht="16.5" customHeight="1" x14ac:dyDescent="0.2"/>
    <row r="64" s="77" customFormat="1" ht="16.5" customHeight="1" x14ac:dyDescent="0.2"/>
    <row r="65" s="77" customFormat="1" ht="16.5" customHeight="1" x14ac:dyDescent="0.2"/>
    <row r="66" s="77" customFormat="1" ht="16.5" customHeight="1" x14ac:dyDescent="0.2"/>
    <row r="67" s="77" customFormat="1" ht="16.5" customHeight="1" x14ac:dyDescent="0.2"/>
    <row r="68" s="77" customFormat="1" ht="16.5" customHeight="1" x14ac:dyDescent="0.2"/>
    <row r="69" s="77" customFormat="1" ht="16.5" customHeight="1" x14ac:dyDescent="0.2"/>
    <row r="70" s="77" customFormat="1" ht="16.5" customHeight="1" x14ac:dyDescent="0.2"/>
    <row r="71" s="77" customFormat="1" ht="16.5" customHeight="1" x14ac:dyDescent="0.2"/>
    <row r="72" s="77" customFormat="1" ht="16.5" customHeight="1" x14ac:dyDescent="0.2"/>
    <row r="73" s="77" customFormat="1" ht="16.5" customHeight="1" x14ac:dyDescent="0.2"/>
    <row r="74" s="77" customFormat="1" ht="16.5" customHeight="1" x14ac:dyDescent="0.2"/>
    <row r="75" s="77" customFormat="1" ht="16.5" customHeight="1" x14ac:dyDescent="0.2"/>
    <row r="76" s="77" customFormat="1" ht="16.5" customHeight="1" x14ac:dyDescent="0.2"/>
    <row r="77" s="77" customFormat="1" ht="16.5" customHeight="1" x14ac:dyDescent="0.2"/>
    <row r="78" s="77" customFormat="1" ht="16.5" customHeight="1" x14ac:dyDescent="0.2"/>
    <row r="79" s="77" customFormat="1" ht="16.5" customHeight="1" x14ac:dyDescent="0.2"/>
    <row r="80" s="77" customFormat="1" ht="16.5" customHeight="1" x14ac:dyDescent="0.2"/>
    <row r="81" s="77" customFormat="1" ht="16.5" customHeight="1" x14ac:dyDescent="0.2"/>
    <row r="82" s="77" customFormat="1" ht="16.5" customHeight="1" x14ac:dyDescent="0.2"/>
    <row r="83" s="77" customFormat="1" ht="16.5" customHeight="1" x14ac:dyDescent="0.2"/>
    <row r="84" s="77" customFormat="1" ht="16.5" customHeight="1" x14ac:dyDescent="0.2"/>
    <row r="85" s="77" customFormat="1" ht="16.5" customHeight="1" x14ac:dyDescent="0.2"/>
    <row r="86" s="77" customFormat="1" ht="16.5" customHeight="1" x14ac:dyDescent="0.2"/>
    <row r="87" s="77" customFormat="1" ht="16.5" customHeight="1" x14ac:dyDescent="0.2"/>
    <row r="88" s="77" customFormat="1" ht="16.5" customHeight="1" x14ac:dyDescent="0.2"/>
    <row r="89" s="77" customFormat="1" ht="16.5" customHeight="1" x14ac:dyDescent="0.2"/>
    <row r="90" s="77" customFormat="1" ht="16.5" customHeight="1" x14ac:dyDescent="0.2"/>
    <row r="91" s="77" customFormat="1" ht="16.5" customHeight="1" x14ac:dyDescent="0.2"/>
    <row r="92" s="77" customFormat="1" ht="16.5" customHeight="1" x14ac:dyDescent="0.2"/>
    <row r="93" s="77" customFormat="1" ht="16.5" customHeight="1" x14ac:dyDescent="0.2"/>
    <row r="94" s="77" customFormat="1" ht="16.5" customHeight="1" x14ac:dyDescent="0.2"/>
    <row r="95" s="77" customFormat="1" ht="16.5" customHeight="1" x14ac:dyDescent="0.2"/>
    <row r="96" s="77" customFormat="1" ht="16.5" customHeight="1" x14ac:dyDescent="0.2"/>
    <row r="97" s="77" customFormat="1" ht="16.5" customHeight="1" x14ac:dyDescent="0.2"/>
    <row r="98" s="77" customFormat="1" ht="16.5" customHeight="1" x14ac:dyDescent="0.2"/>
    <row r="99" s="77" customFormat="1" ht="16.5" customHeight="1" x14ac:dyDescent="0.2"/>
    <row r="100" s="77" customFormat="1" ht="16.5" customHeight="1" x14ac:dyDescent="0.2"/>
    <row r="101" s="77" customFormat="1" ht="16.5" customHeight="1" x14ac:dyDescent="0.2"/>
    <row r="102" s="77" customFormat="1" ht="16.5" customHeight="1" x14ac:dyDescent="0.2"/>
    <row r="103" s="77" customFormat="1" ht="16.5" customHeight="1" x14ac:dyDescent="0.2"/>
    <row r="104" s="77" customFormat="1" ht="16.5" customHeight="1" x14ac:dyDescent="0.2"/>
    <row r="105" s="77" customFormat="1" ht="16.5" customHeight="1" x14ac:dyDescent="0.2"/>
    <row r="106" s="77" customFormat="1" ht="16.5" customHeight="1" x14ac:dyDescent="0.2"/>
    <row r="107" s="77" customFormat="1" ht="16.5" customHeight="1" x14ac:dyDescent="0.2"/>
    <row r="108" s="77" customFormat="1" ht="16.5" customHeight="1" x14ac:dyDescent="0.2"/>
    <row r="109" s="77" customFormat="1" ht="16.5" customHeight="1" x14ac:dyDescent="0.2"/>
    <row r="110" s="77" customFormat="1" ht="16.5" customHeight="1" x14ac:dyDescent="0.2"/>
    <row r="111" s="77" customFormat="1" ht="16.5" customHeight="1" x14ac:dyDescent="0.2"/>
    <row r="112" s="77" customFormat="1" ht="16.5" customHeight="1" x14ac:dyDescent="0.2"/>
    <row r="113" s="77" customFormat="1" ht="16.5" customHeight="1" x14ac:dyDescent="0.2"/>
    <row r="114" s="77" customFormat="1" ht="16.5" customHeight="1" x14ac:dyDescent="0.2"/>
    <row r="115" s="77" customFormat="1" ht="16.5" customHeight="1" x14ac:dyDescent="0.2"/>
    <row r="116" s="77" customFormat="1" ht="16.5" customHeight="1" x14ac:dyDescent="0.2"/>
    <row r="117" s="77" customFormat="1" ht="16.5" customHeight="1" x14ac:dyDescent="0.2"/>
    <row r="118" s="77" customFormat="1" ht="16.5" customHeight="1" x14ac:dyDescent="0.2"/>
    <row r="119" s="77" customFormat="1" ht="16.5" customHeight="1" x14ac:dyDescent="0.2"/>
    <row r="120" s="77" customFormat="1" ht="16.5" customHeight="1" x14ac:dyDescent="0.2"/>
    <row r="121" s="77" customFormat="1" ht="16.5" customHeight="1" x14ac:dyDescent="0.2"/>
    <row r="122" s="77" customFormat="1" ht="15.95" customHeight="1" x14ac:dyDescent="0.2"/>
    <row r="123" s="77" customFormat="1" ht="15.95" customHeight="1" x14ac:dyDescent="0.2"/>
    <row r="124" s="77" customFormat="1" ht="15.95" customHeight="1" x14ac:dyDescent="0.2"/>
    <row r="125" s="77" customFormat="1" ht="15.95" customHeight="1" x14ac:dyDescent="0.2"/>
    <row r="126" s="77" customFormat="1" ht="15.95" customHeight="1" x14ac:dyDescent="0.2"/>
    <row r="127" s="77" customFormat="1" ht="15.95" customHeight="1" x14ac:dyDescent="0.2"/>
    <row r="128" s="77" customFormat="1" ht="15.95" customHeight="1" x14ac:dyDescent="0.2"/>
    <row r="129" s="77" customFormat="1" ht="15.95" customHeight="1" x14ac:dyDescent="0.2"/>
    <row r="130" s="77" customFormat="1" ht="15.95" customHeight="1" x14ac:dyDescent="0.2"/>
    <row r="131" s="77" customFormat="1" ht="15.95" customHeight="1" x14ac:dyDescent="0.2"/>
    <row r="132" s="77" customFormat="1" ht="15.95" customHeight="1" x14ac:dyDescent="0.2"/>
    <row r="133" s="77" customFormat="1" ht="15.95" customHeight="1" x14ac:dyDescent="0.2"/>
    <row r="134" s="77" customFormat="1" ht="15.95" customHeight="1" x14ac:dyDescent="0.2"/>
    <row r="135" s="77" customFormat="1" ht="15.95" customHeight="1" x14ac:dyDescent="0.2"/>
    <row r="136" s="77" customFormat="1" ht="15.95" customHeight="1" x14ac:dyDescent="0.2"/>
    <row r="137" s="77" customFormat="1" ht="15.95" customHeight="1" x14ac:dyDescent="0.2"/>
    <row r="138" s="77" customFormat="1" ht="15.95" customHeight="1" x14ac:dyDescent="0.2"/>
    <row r="139" s="77" customFormat="1" ht="15.95" customHeight="1" x14ac:dyDescent="0.2"/>
    <row r="140" s="77" customFormat="1" ht="15.95" customHeight="1" x14ac:dyDescent="0.2"/>
    <row r="141" s="77" customFormat="1" ht="15.95" customHeight="1" x14ac:dyDescent="0.2"/>
    <row r="142" s="77" customFormat="1" ht="15.95" customHeight="1" x14ac:dyDescent="0.2"/>
    <row r="143" s="77" customFormat="1" ht="15.95" customHeight="1" x14ac:dyDescent="0.2"/>
    <row r="144" s="77" customFormat="1" ht="15.95" customHeight="1" x14ac:dyDescent="0.2"/>
    <row r="145" s="77" customFormat="1" ht="15.95" customHeight="1" x14ac:dyDescent="0.2"/>
    <row r="146" s="77" customFormat="1" ht="15.95" customHeight="1" x14ac:dyDescent="0.2"/>
    <row r="147" s="77" customFormat="1" ht="15.95" customHeight="1" x14ac:dyDescent="0.2"/>
    <row r="148" s="77" customFormat="1" ht="15.95" customHeight="1" x14ac:dyDescent="0.2"/>
    <row r="149" s="77" customFormat="1" ht="15.95" customHeight="1" x14ac:dyDescent="0.2"/>
    <row r="150" s="77" customFormat="1" ht="15.95" customHeight="1" x14ac:dyDescent="0.2"/>
    <row r="151" s="77" customFormat="1" ht="15.95" customHeight="1" x14ac:dyDescent="0.2"/>
    <row r="152" s="77" customFormat="1" ht="15.95" customHeight="1" x14ac:dyDescent="0.2"/>
    <row r="153" s="77" customFormat="1" ht="15.95" customHeight="1" x14ac:dyDescent="0.2"/>
    <row r="154" s="77" customFormat="1" ht="15.95" customHeight="1" x14ac:dyDescent="0.2"/>
    <row r="155" s="77" customFormat="1" ht="15.95" customHeight="1" x14ac:dyDescent="0.2"/>
    <row r="156" s="77" customFormat="1" ht="15.95" customHeight="1" x14ac:dyDescent="0.2"/>
    <row r="157" s="77" customFormat="1" ht="15.95" customHeight="1" x14ac:dyDescent="0.2"/>
    <row r="158" s="77" customFormat="1" ht="15.95" customHeight="1" x14ac:dyDescent="0.2"/>
    <row r="159" s="77" customFormat="1" ht="15.95" customHeight="1" x14ac:dyDescent="0.2"/>
    <row r="160" s="77" customFormat="1" ht="15.95" customHeight="1" x14ac:dyDescent="0.2"/>
    <row r="161" s="77" customFormat="1" ht="15.95" customHeight="1" x14ac:dyDescent="0.2"/>
    <row r="162" s="77" customFormat="1" ht="15.95" customHeight="1" x14ac:dyDescent="0.2"/>
    <row r="163" s="77" customFormat="1" ht="15.95" customHeight="1" x14ac:dyDescent="0.2"/>
    <row r="164" s="77" customFormat="1" ht="15.95" customHeight="1" x14ac:dyDescent="0.2"/>
    <row r="165" s="77" customFormat="1" ht="15.95" customHeight="1" x14ac:dyDescent="0.2"/>
    <row r="166" s="77" customFormat="1" ht="15.95" customHeight="1" x14ac:dyDescent="0.2"/>
    <row r="167" s="77" customFormat="1" ht="15.95" customHeight="1" x14ac:dyDescent="0.2"/>
    <row r="168" s="77" customFormat="1" ht="15.95" customHeight="1" x14ac:dyDescent="0.2"/>
    <row r="169" s="77" customFormat="1" ht="15.95" customHeight="1" x14ac:dyDescent="0.2"/>
    <row r="170" s="77" customFormat="1" ht="15.95" customHeight="1" x14ac:dyDescent="0.2"/>
    <row r="171" s="77" customFormat="1" ht="15.95" customHeight="1" x14ac:dyDescent="0.2"/>
    <row r="172" s="77" customFormat="1" ht="15.95" customHeight="1" x14ac:dyDescent="0.2"/>
    <row r="173" s="77" customFormat="1" ht="15.95" customHeight="1" x14ac:dyDescent="0.2"/>
    <row r="174" s="77" customFormat="1" ht="15.95" customHeight="1" x14ac:dyDescent="0.2"/>
    <row r="175" s="77" customFormat="1" ht="15.95" customHeight="1" x14ac:dyDescent="0.2"/>
    <row r="176" s="77" customFormat="1" ht="15.95" customHeight="1" x14ac:dyDescent="0.2"/>
    <row r="177" s="77" customFormat="1" ht="15.95" customHeight="1" x14ac:dyDescent="0.2"/>
    <row r="178" s="77" customFormat="1" ht="15.95" customHeight="1" x14ac:dyDescent="0.2"/>
    <row r="179" s="77" customFormat="1" ht="15.95" customHeight="1" x14ac:dyDescent="0.2"/>
    <row r="180" s="77" customFormat="1" ht="15.95" customHeight="1" x14ac:dyDescent="0.2"/>
    <row r="181" s="77" customFormat="1" ht="15.95" customHeight="1" x14ac:dyDescent="0.2"/>
    <row r="182" s="77" customFormat="1" ht="15.95" customHeight="1" x14ac:dyDescent="0.2"/>
    <row r="183" s="77" customFormat="1" ht="15.95" customHeight="1" x14ac:dyDescent="0.2"/>
    <row r="184" s="77" customFormat="1" ht="15.95" customHeight="1" x14ac:dyDescent="0.2"/>
    <row r="185" s="77" customFormat="1" ht="15.95" customHeight="1" x14ac:dyDescent="0.2"/>
    <row r="186" s="77" customFormat="1" ht="15.95" customHeight="1" x14ac:dyDescent="0.2"/>
    <row r="187" s="77" customFormat="1" ht="15.95" customHeight="1" x14ac:dyDescent="0.2"/>
    <row r="188" s="77" customFormat="1" ht="15.95" customHeight="1" x14ac:dyDescent="0.2"/>
    <row r="189" s="77" customFormat="1" ht="15.95" customHeight="1" x14ac:dyDescent="0.2"/>
    <row r="190" s="77" customFormat="1" ht="15.95" customHeight="1" x14ac:dyDescent="0.2"/>
    <row r="191" s="77" customFormat="1" ht="15.95" customHeight="1" x14ac:dyDescent="0.2"/>
    <row r="192" s="77" customFormat="1" ht="15.95" customHeight="1" x14ac:dyDescent="0.2"/>
    <row r="193" s="77" customFormat="1" ht="15.95" customHeight="1" x14ac:dyDescent="0.2"/>
    <row r="194" s="77" customFormat="1" ht="15.95" customHeight="1" x14ac:dyDescent="0.2"/>
    <row r="195" s="77" customFormat="1" ht="15.95" customHeight="1" x14ac:dyDescent="0.2"/>
    <row r="196" s="77" customFormat="1" ht="15.95" customHeight="1" x14ac:dyDescent="0.2"/>
    <row r="197" s="77" customFormat="1" ht="15.95" customHeight="1" x14ac:dyDescent="0.2"/>
    <row r="198" s="77" customFormat="1" ht="15.95" customHeight="1" x14ac:dyDescent="0.2"/>
    <row r="199" s="77" customFormat="1" ht="15.95" customHeight="1" x14ac:dyDescent="0.2"/>
    <row r="200" s="77" customFormat="1" ht="15.95" customHeight="1" x14ac:dyDescent="0.2"/>
    <row r="201" s="77" customFormat="1" ht="15.95" customHeight="1" x14ac:dyDescent="0.2"/>
    <row r="202" s="77" customFormat="1" ht="15.95" customHeight="1" x14ac:dyDescent="0.2"/>
    <row r="203" s="77" customFormat="1" ht="15.95" customHeight="1" x14ac:dyDescent="0.2"/>
    <row r="204" s="77" customFormat="1" ht="15.95" customHeight="1" x14ac:dyDescent="0.2"/>
    <row r="205" s="77" customFormat="1" ht="15.95" customHeight="1" x14ac:dyDescent="0.2"/>
    <row r="206" s="77" customFormat="1" ht="15.95" customHeight="1" x14ac:dyDescent="0.2"/>
    <row r="207" s="77" customFormat="1" ht="15.95" customHeight="1" x14ac:dyDescent="0.2"/>
    <row r="208" s="77" customFormat="1" ht="15.95" customHeight="1" x14ac:dyDescent="0.2"/>
    <row r="209" s="77" customFormat="1" ht="15.95" customHeight="1" x14ac:dyDescent="0.2"/>
    <row r="210" s="77" customFormat="1" ht="15.95" customHeight="1" x14ac:dyDescent="0.2"/>
    <row r="211" s="77" customFormat="1" ht="15.95" customHeight="1" x14ac:dyDescent="0.2"/>
    <row r="212" s="77" customFormat="1" ht="15.95" customHeight="1" x14ac:dyDescent="0.2"/>
    <row r="213" s="77" customFormat="1" ht="15.95" customHeight="1" x14ac:dyDescent="0.2"/>
    <row r="214" s="77" customFormat="1" ht="15.95" customHeight="1" x14ac:dyDescent="0.2"/>
    <row r="215" s="77" customFormat="1" ht="15.95" customHeight="1" x14ac:dyDescent="0.2"/>
    <row r="216" s="77" customFormat="1" ht="15.95" customHeight="1" x14ac:dyDescent="0.2"/>
    <row r="217" s="77" customFormat="1" ht="15.95" customHeight="1" x14ac:dyDescent="0.2"/>
    <row r="218" s="77" customFormat="1" ht="15.95" customHeight="1" x14ac:dyDescent="0.2"/>
    <row r="219" s="77" customFormat="1" ht="15.95" customHeight="1" x14ac:dyDescent="0.2"/>
    <row r="220" s="77" customFormat="1" ht="15.95" customHeight="1" x14ac:dyDescent="0.2"/>
    <row r="221" s="77" customFormat="1" ht="15.95" customHeight="1" x14ac:dyDescent="0.2"/>
    <row r="222" s="77" customFormat="1" ht="15.95" customHeight="1" x14ac:dyDescent="0.2"/>
    <row r="223" s="77" customFormat="1" ht="15.95" customHeight="1" x14ac:dyDescent="0.2"/>
    <row r="224" s="77" customFormat="1" ht="15.95" customHeight="1" x14ac:dyDescent="0.2"/>
    <row r="225" s="77" customFormat="1" ht="15.95" customHeight="1" x14ac:dyDescent="0.2"/>
    <row r="226" s="77" customFormat="1" ht="15.95" customHeight="1" x14ac:dyDescent="0.2"/>
    <row r="227" s="77" customFormat="1" ht="15.95" customHeight="1" x14ac:dyDescent="0.2"/>
    <row r="228" s="77" customFormat="1" ht="15.95" customHeight="1" x14ac:dyDescent="0.2"/>
    <row r="229" s="77" customFormat="1" ht="15.95" customHeight="1" x14ac:dyDescent="0.2"/>
    <row r="230" s="77" customFormat="1" ht="15.95" customHeight="1" x14ac:dyDescent="0.2"/>
    <row r="231" s="77" customFormat="1" ht="15.95" customHeight="1" x14ac:dyDescent="0.2"/>
    <row r="232" s="77" customFormat="1" ht="15.95" customHeight="1" x14ac:dyDescent="0.2"/>
    <row r="233" s="77" customFormat="1" ht="15.95" customHeight="1" x14ac:dyDescent="0.2"/>
    <row r="234" s="77" customFormat="1" ht="15.95" customHeight="1" x14ac:dyDescent="0.2"/>
    <row r="235" s="77" customFormat="1" ht="15.95" customHeight="1" x14ac:dyDescent="0.2"/>
    <row r="236" s="77" customFormat="1" ht="15.95" customHeight="1" x14ac:dyDescent="0.2"/>
    <row r="237" s="77" customFormat="1" ht="15.95" customHeight="1" x14ac:dyDescent="0.2"/>
    <row r="238" s="77" customFormat="1" ht="15.95" customHeight="1" x14ac:dyDescent="0.2"/>
    <row r="239" s="77" customFormat="1" ht="15.95" customHeight="1" x14ac:dyDescent="0.2"/>
    <row r="240" s="77" customFormat="1" ht="15.95" customHeight="1" x14ac:dyDescent="0.2"/>
    <row r="241" s="77" customFormat="1" ht="15.95" customHeight="1" x14ac:dyDescent="0.2"/>
    <row r="242" s="77" customFormat="1" ht="15.95" customHeight="1" x14ac:dyDescent="0.2"/>
    <row r="243" s="77" customFormat="1" ht="15.95" customHeight="1" x14ac:dyDescent="0.2"/>
    <row r="244" s="77" customFormat="1" ht="15.95" customHeight="1" x14ac:dyDescent="0.2"/>
    <row r="245" s="77" customFormat="1" ht="15.95" customHeight="1" x14ac:dyDescent="0.2"/>
    <row r="246" s="77" customFormat="1" ht="15.95" customHeight="1" x14ac:dyDescent="0.2"/>
    <row r="247" s="77" customFormat="1" ht="15.95" customHeight="1" x14ac:dyDescent="0.2"/>
    <row r="248" s="77" customFormat="1" ht="15.95" customHeight="1" x14ac:dyDescent="0.2"/>
    <row r="249" s="77" customFormat="1" ht="15.95" customHeight="1" x14ac:dyDescent="0.2"/>
    <row r="250" s="77" customFormat="1" ht="15.95" customHeight="1" x14ac:dyDescent="0.2"/>
    <row r="251" s="77" customFormat="1" ht="15.95" customHeight="1" x14ac:dyDescent="0.2"/>
    <row r="252" s="77" customFormat="1" ht="15.95" customHeight="1" x14ac:dyDescent="0.2"/>
    <row r="253" s="77" customFormat="1" ht="15.95" customHeight="1" x14ac:dyDescent="0.2"/>
    <row r="254" s="77" customFormat="1" ht="15.95" customHeight="1" x14ac:dyDescent="0.2"/>
    <row r="255" s="77" customFormat="1" ht="15.95" customHeight="1" x14ac:dyDescent="0.2"/>
    <row r="256" s="77" customFormat="1" ht="15.95" customHeight="1" x14ac:dyDescent="0.2"/>
    <row r="257" s="77" customFormat="1" ht="15.95" customHeight="1" x14ac:dyDescent="0.2"/>
    <row r="258" s="77" customFormat="1" ht="15.95" customHeight="1" x14ac:dyDescent="0.2"/>
    <row r="259" s="77" customFormat="1" ht="15.95" customHeight="1" x14ac:dyDescent="0.2"/>
    <row r="260" s="77" customFormat="1" ht="15.95" customHeight="1" x14ac:dyDescent="0.2"/>
    <row r="261" s="77" customFormat="1" ht="15.95" customHeight="1" x14ac:dyDescent="0.2"/>
    <row r="262" s="77" customFormat="1" ht="15.95" customHeight="1" x14ac:dyDescent="0.2"/>
    <row r="263" s="77" customFormat="1" ht="15.95" customHeight="1" x14ac:dyDescent="0.2"/>
    <row r="264" s="77" customFormat="1" ht="15.95" customHeight="1" x14ac:dyDescent="0.2"/>
    <row r="265" s="77" customFormat="1" ht="15.95" customHeight="1" x14ac:dyDescent="0.2"/>
    <row r="266" s="77" customFormat="1" ht="15.95" customHeight="1" x14ac:dyDescent="0.2"/>
    <row r="267" s="77" customFormat="1" ht="15.95" customHeight="1" x14ac:dyDescent="0.2"/>
    <row r="268" s="77" customFormat="1" ht="15.95" customHeight="1" x14ac:dyDescent="0.2"/>
    <row r="269" s="77" customFormat="1" ht="15.95" customHeight="1" x14ac:dyDescent="0.2"/>
    <row r="270" s="77" customFormat="1" ht="15.95" customHeight="1" x14ac:dyDescent="0.2"/>
    <row r="271" s="77" customFormat="1" ht="15.95" customHeight="1" x14ac:dyDescent="0.2"/>
    <row r="272" s="77" customFormat="1" ht="15.95" customHeight="1" x14ac:dyDescent="0.2"/>
    <row r="273" s="77" customFormat="1" ht="15.95" customHeight="1" x14ac:dyDescent="0.2"/>
    <row r="274" s="77" customFormat="1" ht="15.95" customHeight="1" x14ac:dyDescent="0.2"/>
    <row r="275" s="77" customFormat="1" ht="15.95" customHeight="1" x14ac:dyDescent="0.2"/>
    <row r="276" s="77" customFormat="1" ht="15.95" customHeight="1" x14ac:dyDescent="0.2"/>
    <row r="277" s="77" customFormat="1" ht="15.95" customHeight="1" x14ac:dyDescent="0.2"/>
    <row r="278" s="77" customFormat="1" ht="15.95" customHeight="1" x14ac:dyDescent="0.2"/>
    <row r="279" s="77" customFormat="1" ht="15.95" customHeight="1" x14ac:dyDescent="0.2"/>
    <row r="280" s="77" customFormat="1" ht="15.95" customHeight="1" x14ac:dyDescent="0.2"/>
    <row r="281" s="77" customFormat="1" ht="15.95" customHeight="1" x14ac:dyDescent="0.2"/>
    <row r="282" s="77" customFormat="1" ht="15.95" customHeight="1" x14ac:dyDescent="0.2"/>
    <row r="283" s="77" customFormat="1" ht="15.95" customHeight="1" x14ac:dyDescent="0.2"/>
    <row r="284" s="77" customFormat="1" ht="15.95" customHeight="1" x14ac:dyDescent="0.2"/>
    <row r="285" s="77" customFormat="1" ht="15.95" customHeight="1" x14ac:dyDescent="0.2"/>
    <row r="286" s="77" customFormat="1" ht="15.95" customHeight="1" x14ac:dyDescent="0.2"/>
    <row r="287" s="77" customFormat="1" ht="15.95" customHeight="1" x14ac:dyDescent="0.2"/>
    <row r="288" s="77" customFormat="1" ht="15.95" customHeight="1" x14ac:dyDescent="0.2"/>
    <row r="289" s="77" customFormat="1" ht="15.95" customHeight="1" x14ac:dyDescent="0.2"/>
    <row r="290" s="77" customFormat="1" ht="15.95" customHeight="1" x14ac:dyDescent="0.2"/>
    <row r="291" s="77" customFormat="1" ht="15.95" customHeight="1" x14ac:dyDescent="0.2"/>
    <row r="292" s="77" customFormat="1" ht="15.95" customHeight="1" x14ac:dyDescent="0.2"/>
    <row r="293" s="77" customFormat="1" ht="15.95" customHeight="1" x14ac:dyDescent="0.2"/>
    <row r="294" s="77" customFormat="1" ht="15.95" customHeight="1" x14ac:dyDescent="0.2"/>
    <row r="295" s="77" customFormat="1" ht="15.95" customHeight="1" x14ac:dyDescent="0.2"/>
    <row r="296" s="77" customFormat="1" ht="15.95" customHeight="1" x14ac:dyDescent="0.2"/>
    <row r="297" s="77" customFormat="1" ht="15.95" customHeight="1" x14ac:dyDescent="0.2"/>
    <row r="298" s="77" customFormat="1" ht="15.95" customHeight="1" x14ac:dyDescent="0.2"/>
    <row r="299" s="77" customFormat="1" ht="15.95" customHeight="1" x14ac:dyDescent="0.2"/>
    <row r="300" s="77" customFormat="1" ht="15.95" customHeight="1" x14ac:dyDescent="0.2"/>
    <row r="301" s="77" customFormat="1" ht="15.95" customHeight="1" x14ac:dyDescent="0.2"/>
    <row r="302" s="77" customFormat="1" ht="15.95" customHeight="1" x14ac:dyDescent="0.2"/>
    <row r="303" s="77" customFormat="1" ht="15.95" customHeight="1" x14ac:dyDescent="0.2"/>
    <row r="304" s="77" customFormat="1" ht="15.95" customHeight="1" x14ac:dyDescent="0.2"/>
    <row r="305" s="77" customFormat="1" ht="15.95" customHeight="1" x14ac:dyDescent="0.2"/>
    <row r="306" s="77" customFormat="1" ht="15.95" customHeight="1" x14ac:dyDescent="0.2"/>
    <row r="307" s="77" customFormat="1" ht="15.95" customHeight="1" x14ac:dyDescent="0.2"/>
    <row r="308" s="77" customFormat="1" ht="15.95" customHeight="1" x14ac:dyDescent="0.2"/>
    <row r="309" s="77" customFormat="1" ht="15.95" customHeight="1" x14ac:dyDescent="0.2"/>
    <row r="310" s="77" customFormat="1" ht="15.95" customHeight="1" x14ac:dyDescent="0.2"/>
    <row r="311" s="77" customFormat="1" ht="15.95" customHeight="1" x14ac:dyDescent="0.2"/>
    <row r="312" s="77" customFormat="1" ht="15.95" customHeight="1" x14ac:dyDescent="0.2"/>
    <row r="313" s="77" customFormat="1" ht="15.95" customHeight="1" x14ac:dyDescent="0.2"/>
    <row r="314" s="77" customFormat="1" ht="15.95" customHeight="1" x14ac:dyDescent="0.2"/>
    <row r="315" s="77" customFormat="1" ht="15.95" customHeight="1" x14ac:dyDescent="0.2"/>
    <row r="316" s="77" customFormat="1" ht="15.95" customHeight="1" x14ac:dyDescent="0.2"/>
    <row r="317" s="77" customFormat="1" ht="15.95" customHeight="1" x14ac:dyDescent="0.2"/>
    <row r="318" s="77" customFormat="1" ht="15.95" customHeight="1" x14ac:dyDescent="0.2"/>
    <row r="319" s="77" customFormat="1" ht="15.95" customHeight="1" x14ac:dyDescent="0.2"/>
    <row r="320" s="77" customFormat="1" ht="15.95" customHeight="1" x14ac:dyDescent="0.2"/>
    <row r="321" s="77" customFormat="1" ht="15.95" customHeight="1" x14ac:dyDescent="0.2"/>
    <row r="322" s="77" customFormat="1" ht="15.95" customHeight="1" x14ac:dyDescent="0.2"/>
    <row r="323" s="77" customFormat="1" ht="15.95" customHeight="1" x14ac:dyDescent="0.2"/>
    <row r="324" s="77" customFormat="1" ht="15.95" customHeight="1" x14ac:dyDescent="0.2"/>
    <row r="325" s="77" customFormat="1" ht="15.95" customHeight="1" x14ac:dyDescent="0.2"/>
    <row r="326" s="77" customFormat="1" ht="15.95" customHeight="1" x14ac:dyDescent="0.2"/>
    <row r="327" s="77" customFormat="1" ht="15.95" customHeight="1" x14ac:dyDescent="0.2"/>
    <row r="328" s="77" customFormat="1" ht="15.95" customHeight="1" x14ac:dyDescent="0.2"/>
    <row r="329" s="77" customFormat="1" ht="15.95" customHeight="1" x14ac:dyDescent="0.2"/>
    <row r="330" s="77" customFormat="1" ht="15.95" customHeight="1" x14ac:dyDescent="0.2"/>
    <row r="331" s="77" customFormat="1" ht="15.95" customHeight="1" x14ac:dyDescent="0.2"/>
    <row r="332" s="77" customFormat="1" ht="15.95" customHeight="1" x14ac:dyDescent="0.2"/>
    <row r="333" s="77" customFormat="1" ht="15.95" customHeight="1" x14ac:dyDescent="0.2"/>
    <row r="334" s="77" customFormat="1" ht="15.95" customHeight="1" x14ac:dyDescent="0.2"/>
    <row r="335" s="77" customFormat="1" ht="15.95" customHeight="1" x14ac:dyDescent="0.2"/>
    <row r="336" s="77" customFormat="1" ht="15.95" customHeight="1" x14ac:dyDescent="0.2"/>
    <row r="337" s="77" customFormat="1" ht="15.95" customHeight="1" x14ac:dyDescent="0.2"/>
    <row r="338" s="77" customFormat="1" ht="15.95" customHeight="1" x14ac:dyDescent="0.2"/>
    <row r="339" s="77" customFormat="1" ht="15.95" customHeight="1" x14ac:dyDescent="0.2"/>
    <row r="340" s="77" customFormat="1" ht="15.95" customHeight="1" x14ac:dyDescent="0.2"/>
    <row r="341" s="77" customFormat="1" ht="15.95" customHeight="1" x14ac:dyDescent="0.2"/>
    <row r="342" s="77" customFormat="1" ht="15.95" customHeight="1" x14ac:dyDescent="0.2"/>
    <row r="343" s="77" customFormat="1" ht="15.95" customHeight="1" x14ac:dyDescent="0.2"/>
    <row r="344" s="77" customFormat="1" ht="15.95" customHeight="1" x14ac:dyDescent="0.2"/>
    <row r="345" s="77" customFormat="1" ht="15.95" customHeight="1" x14ac:dyDescent="0.2"/>
    <row r="346" s="77" customFormat="1" ht="15.95" customHeight="1" x14ac:dyDescent="0.2"/>
    <row r="347" s="77" customFormat="1" ht="15.95" customHeight="1" x14ac:dyDescent="0.2"/>
    <row r="348" s="77" customFormat="1" ht="15.95" customHeight="1" x14ac:dyDescent="0.2"/>
    <row r="349" s="77" customFormat="1" ht="15.95" customHeight="1" x14ac:dyDescent="0.2"/>
    <row r="350" s="77" customFormat="1" ht="15.95" customHeight="1" x14ac:dyDescent="0.2"/>
    <row r="351" s="77" customFormat="1" ht="15.95" customHeight="1" x14ac:dyDescent="0.2"/>
    <row r="352" s="77" customFormat="1" ht="15.95" customHeight="1" x14ac:dyDescent="0.2"/>
    <row r="353" s="77" customFormat="1" ht="15.95" customHeight="1" x14ac:dyDescent="0.2"/>
    <row r="354" s="77" customFormat="1" ht="15.95" customHeight="1" x14ac:dyDescent="0.2"/>
    <row r="355" s="77" customFormat="1" ht="15.95" customHeight="1" x14ac:dyDescent="0.2"/>
    <row r="356" s="77" customFormat="1" ht="15.95" customHeight="1" x14ac:dyDescent="0.2"/>
    <row r="357" s="77" customFormat="1" ht="15.95" customHeight="1" x14ac:dyDescent="0.2"/>
  </sheetData>
  <sheetProtection algorithmName="SHA-512" hashValue="OBSBbefJUX4yKXd9XHHSze7UoWKCidTW5IyZXpuZenGJtrDPOoCTPldzmp/a9/37Khhvs1GKXpyoo2YTsqSjqQ==" saltValue="gB/VDLQGigF4usz2g2bEpQ==" spinCount="100000" sheet="1" objects="1" scenarios="1"/>
  <mergeCells count="16">
    <mergeCell ref="D23:F23"/>
    <mergeCell ref="D24:F24"/>
    <mergeCell ref="D25:F25"/>
    <mergeCell ref="D26:F26"/>
    <mergeCell ref="C15:D15"/>
    <mergeCell ref="B18:G18"/>
    <mergeCell ref="B20:C20"/>
    <mergeCell ref="D20:F20"/>
    <mergeCell ref="D21:F21"/>
    <mergeCell ref="D22:F22"/>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22529A3-AC27-4D78-8703-2C55F593CBB0}">
          <x14:formula1>
            <xm:f>Hilfstabelle!$AA$8:$AA$18</xm:f>
          </x14:formula1>
          <xm:sqref>C15:E15</xm:sqref>
        </x14:dataValidation>
        <x14:dataValidation type="list" allowBlank="1" showInputMessage="1" showErrorMessage="1" xr:uid="{51536893-E75C-411E-9583-C6C358924C74}">
          <x14:formula1>
            <xm:f>Hilfstabelle!$X$5:$X$14</xm:f>
          </x14:formula1>
          <xm:sqref>C21</xm:sqref>
        </x14:dataValidation>
        <x14:dataValidation type="list" allowBlank="1" showInputMessage="1" showErrorMessage="1" xr:uid="{61F7F806-099E-49F8-B49C-14D1D5E6479F}">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0" t="s">
        <v>48</v>
      </c>
      <c r="C3" s="220"/>
      <c r="D3" s="220"/>
      <c r="E3" s="220"/>
    </row>
    <row r="4" spans="2:8" x14ac:dyDescent="0.2">
      <c r="G4" s="53"/>
      <c r="H4" s="8"/>
    </row>
    <row r="5" spans="2:8" x14ac:dyDescent="0.2">
      <c r="B5" s="22" t="s">
        <v>49</v>
      </c>
      <c r="C5" s="54" t="s">
        <v>50</v>
      </c>
      <c r="D5" s="54" t="s">
        <v>51</v>
      </c>
      <c r="E5" s="22" t="s">
        <v>52</v>
      </c>
      <c r="F5" t="s">
        <v>213</v>
      </c>
      <c r="G5" s="53" t="s">
        <v>214</v>
      </c>
    </row>
    <row r="6" spans="2:8" x14ac:dyDescent="0.2">
      <c r="B6" s="22" t="s">
        <v>53</v>
      </c>
      <c r="C6" s="57">
        <v>0.27</v>
      </c>
      <c r="D6" s="59">
        <v>0.27</v>
      </c>
      <c r="E6" s="55" t="s">
        <v>95</v>
      </c>
      <c r="F6" s="75"/>
    </row>
    <row r="7" spans="2:8" x14ac:dyDescent="0.2">
      <c r="B7" s="22" t="s">
        <v>54</v>
      </c>
      <c r="C7" s="57">
        <v>0.27</v>
      </c>
      <c r="D7" s="59">
        <v>0.27</v>
      </c>
      <c r="E7" s="55" t="s">
        <v>95</v>
      </c>
      <c r="F7" s="75"/>
    </row>
    <row r="8" spans="2:8" x14ac:dyDescent="0.2">
      <c r="B8" s="22" t="s">
        <v>55</v>
      </c>
      <c r="C8" s="57">
        <v>0.25</v>
      </c>
      <c r="D8" s="59" t="s">
        <v>201</v>
      </c>
      <c r="E8" s="22" t="s">
        <v>1</v>
      </c>
      <c r="F8" s="75"/>
    </row>
    <row r="9" spans="2:8" x14ac:dyDescent="0.2">
      <c r="B9" s="22" t="s">
        <v>56</v>
      </c>
      <c r="C9" s="57">
        <v>0.18</v>
      </c>
      <c r="D9" s="57">
        <v>0.2</v>
      </c>
      <c r="E9" s="22" t="s">
        <v>47</v>
      </c>
      <c r="F9" s="75">
        <v>0.05</v>
      </c>
    </row>
    <row r="10" spans="2:8" x14ac:dyDescent="0.2">
      <c r="B10" s="22" t="s">
        <v>57</v>
      </c>
      <c r="C10" s="57">
        <v>0.18</v>
      </c>
      <c r="D10" s="57">
        <v>0.2</v>
      </c>
      <c r="E10" s="22" t="s">
        <v>47</v>
      </c>
      <c r="F10" s="75">
        <v>0.05</v>
      </c>
    </row>
    <row r="11" spans="2:8" x14ac:dyDescent="0.2">
      <c r="B11" s="22" t="s">
        <v>58</v>
      </c>
      <c r="C11" s="57">
        <v>0.12</v>
      </c>
      <c r="D11" s="57">
        <v>0.15</v>
      </c>
      <c r="E11" s="22" t="s">
        <v>60</v>
      </c>
      <c r="F11" s="75">
        <v>0.05</v>
      </c>
    </row>
    <row r="12" spans="2:8" x14ac:dyDescent="0.2">
      <c r="B12" s="22" t="s">
        <v>59</v>
      </c>
      <c r="C12" s="57">
        <v>0.12</v>
      </c>
      <c r="D12" s="57">
        <v>0.15</v>
      </c>
      <c r="E12" s="22" t="s">
        <v>60</v>
      </c>
      <c r="F12" s="75">
        <v>0.05</v>
      </c>
    </row>
    <row r="13" spans="2:8" x14ac:dyDescent="0.2">
      <c r="B13" s="22" t="s">
        <v>61</v>
      </c>
      <c r="C13" s="57">
        <v>0.18</v>
      </c>
      <c r="D13" s="57">
        <v>0.2</v>
      </c>
      <c r="E13" s="22" t="s">
        <v>47</v>
      </c>
      <c r="F13" s="75">
        <v>0.05</v>
      </c>
    </row>
    <row r="14" spans="2:8" x14ac:dyDescent="0.2">
      <c r="B14" s="22" t="s">
        <v>62</v>
      </c>
      <c r="C14" s="57">
        <v>0.18</v>
      </c>
      <c r="D14" s="57">
        <v>0.2</v>
      </c>
      <c r="E14" s="22" t="s">
        <v>47</v>
      </c>
      <c r="F14" s="75">
        <v>0.05</v>
      </c>
    </row>
    <row r="15" spans="2:8" x14ac:dyDescent="0.2">
      <c r="B15" s="22" t="s">
        <v>63</v>
      </c>
      <c r="C15" s="57">
        <v>0.18</v>
      </c>
      <c r="D15" s="57">
        <v>0.2</v>
      </c>
      <c r="E15" s="22" t="s">
        <v>47</v>
      </c>
      <c r="F15" s="75">
        <v>0.06</v>
      </c>
    </row>
    <row r="16" spans="2:8" x14ac:dyDescent="0.2">
      <c r="B16" s="22" t="s">
        <v>217</v>
      </c>
      <c r="C16" s="57">
        <v>0.18</v>
      </c>
      <c r="D16" s="57">
        <v>0.2</v>
      </c>
      <c r="E16" s="22" t="s">
        <v>47</v>
      </c>
      <c r="F16" s="75">
        <v>0.06</v>
      </c>
    </row>
    <row r="17" spans="2:6" x14ac:dyDescent="0.2">
      <c r="B17" s="22" t="s">
        <v>64</v>
      </c>
      <c r="C17" s="57">
        <v>0.18</v>
      </c>
      <c r="D17" s="57">
        <v>0.2</v>
      </c>
      <c r="E17" s="22" t="s">
        <v>47</v>
      </c>
      <c r="F17" s="75">
        <v>0.05</v>
      </c>
    </row>
    <row r="18" spans="2:6" x14ac:dyDescent="0.2">
      <c r="B18" s="22" t="s">
        <v>65</v>
      </c>
      <c r="C18" s="57">
        <v>0.18</v>
      </c>
      <c r="D18" s="57">
        <v>0.2</v>
      </c>
      <c r="E18" s="22" t="s">
        <v>47</v>
      </c>
      <c r="F18" s="75">
        <v>0.05</v>
      </c>
    </row>
    <row r="19" spans="2:6" ht="17.25" customHeight="1" x14ac:dyDescent="0.2">
      <c r="B19" s="22" t="s">
        <v>66</v>
      </c>
      <c r="C19" s="57">
        <v>0.18</v>
      </c>
      <c r="D19" s="57">
        <v>0.2</v>
      </c>
      <c r="E19" s="22" t="s">
        <v>47</v>
      </c>
      <c r="F19" s="75">
        <v>0.05</v>
      </c>
    </row>
    <row r="20" spans="2:6" ht="17.25" customHeight="1" x14ac:dyDescent="0.2">
      <c r="B20" s="22" t="s">
        <v>67</v>
      </c>
      <c r="C20" s="57">
        <v>0.18</v>
      </c>
      <c r="D20" s="57">
        <v>0.2</v>
      </c>
      <c r="E20" s="22" t="s">
        <v>47</v>
      </c>
      <c r="F20" s="75">
        <v>0.05</v>
      </c>
    </row>
    <row r="21" spans="2:6" ht="17.25" customHeight="1" x14ac:dyDescent="0.2">
      <c r="C21" s="57"/>
      <c r="D21" s="57"/>
      <c r="F21" s="75"/>
    </row>
    <row r="22" spans="2:6" x14ac:dyDescent="0.2">
      <c r="B22" s="22" t="s">
        <v>68</v>
      </c>
      <c r="C22" s="57">
        <v>0.18</v>
      </c>
      <c r="D22" s="57">
        <v>0.2</v>
      </c>
      <c r="E22" s="55" t="s">
        <v>71</v>
      </c>
      <c r="F22" s="75">
        <v>0.05</v>
      </c>
    </row>
    <row r="23" spans="2:6" ht="16.5" customHeight="1" x14ac:dyDescent="0.2">
      <c r="B23" s="22" t="s">
        <v>69</v>
      </c>
      <c r="C23" s="57">
        <v>0.18</v>
      </c>
      <c r="D23" s="57">
        <v>0.2</v>
      </c>
      <c r="E23" s="55" t="s">
        <v>71</v>
      </c>
      <c r="F23" s="75">
        <v>0.05</v>
      </c>
    </row>
    <row r="24" spans="2:6" ht="12.6" customHeight="1" x14ac:dyDescent="0.2">
      <c r="B24" s="22" t="s">
        <v>70</v>
      </c>
      <c r="C24" s="57">
        <v>0.18</v>
      </c>
      <c r="D24" s="57">
        <v>0.2</v>
      </c>
      <c r="E24" s="55" t="s">
        <v>71</v>
      </c>
      <c r="F24" s="75">
        <v>0.05</v>
      </c>
    </row>
    <row r="25" spans="2:6" ht="16.5" customHeight="1" x14ac:dyDescent="0.2">
      <c r="B25" s="55" t="s">
        <v>72</v>
      </c>
      <c r="C25" s="57">
        <v>0.25</v>
      </c>
      <c r="D25" s="57">
        <v>0.15</v>
      </c>
      <c r="E25" s="55" t="s">
        <v>71</v>
      </c>
      <c r="F25" s="75">
        <v>0.05</v>
      </c>
    </row>
    <row r="26" spans="2:6" ht="16.5" customHeight="1" x14ac:dyDescent="0.2">
      <c r="B26" s="55" t="s">
        <v>73</v>
      </c>
      <c r="C26" s="57">
        <v>0.25</v>
      </c>
      <c r="D26" s="57">
        <v>0.15</v>
      </c>
      <c r="E26" s="55" t="s">
        <v>71</v>
      </c>
      <c r="F26" s="75">
        <v>0.05</v>
      </c>
    </row>
    <row r="27" spans="2:6" ht="12.6" customHeight="1" x14ac:dyDescent="0.2">
      <c r="B27" s="55" t="s">
        <v>74</v>
      </c>
      <c r="C27" s="57">
        <v>0.25</v>
      </c>
      <c r="D27" s="57">
        <v>0.15</v>
      </c>
      <c r="E27" s="55" t="s">
        <v>71</v>
      </c>
      <c r="F27" s="75">
        <v>0.05</v>
      </c>
    </row>
    <row r="28" spans="2:6" ht="12.6" customHeight="1" x14ac:dyDescent="0.2">
      <c r="B28" s="55" t="s">
        <v>75</v>
      </c>
      <c r="C28" s="57">
        <v>0.25</v>
      </c>
      <c r="D28" s="57">
        <v>0.15</v>
      </c>
      <c r="E28" s="55" t="s">
        <v>71</v>
      </c>
      <c r="F28" s="75">
        <v>0.05</v>
      </c>
    </row>
    <row r="29" spans="2:6" ht="12.6" customHeight="1" x14ac:dyDescent="0.2">
      <c r="B29" s="55" t="s">
        <v>76</v>
      </c>
      <c r="C29" s="57">
        <v>0.25</v>
      </c>
      <c r="D29" s="57">
        <v>0.15</v>
      </c>
      <c r="E29" s="55" t="s">
        <v>71</v>
      </c>
      <c r="F29" s="75">
        <v>0.05</v>
      </c>
    </row>
    <row r="30" spans="2:6" ht="12.6" customHeight="1" x14ac:dyDescent="0.2">
      <c r="B30" s="55" t="s">
        <v>77</v>
      </c>
      <c r="C30" s="57">
        <v>0.18</v>
      </c>
      <c r="D30" s="57">
        <v>0.2</v>
      </c>
      <c r="E30" s="55" t="s">
        <v>71</v>
      </c>
      <c r="F30" s="75">
        <v>0.05</v>
      </c>
    </row>
    <row r="31" spans="2:6" ht="12.6" customHeight="1" x14ac:dyDescent="0.2">
      <c r="B31" s="55" t="s">
        <v>78</v>
      </c>
      <c r="C31" s="57">
        <v>0.09</v>
      </c>
      <c r="D31" s="57">
        <v>0.15</v>
      </c>
      <c r="E31" s="55" t="s">
        <v>46</v>
      </c>
      <c r="F31" s="75">
        <v>0.05</v>
      </c>
    </row>
    <row r="32" spans="2:6" ht="12.6" customHeight="1" x14ac:dyDescent="0.2">
      <c r="B32" s="55" t="s">
        <v>215</v>
      </c>
      <c r="C32" s="57">
        <v>0.09</v>
      </c>
      <c r="D32" s="57">
        <v>0.15</v>
      </c>
      <c r="E32" s="55" t="s">
        <v>46</v>
      </c>
      <c r="F32" s="75">
        <v>0.05</v>
      </c>
    </row>
    <row r="33" spans="2:7" ht="12.6" customHeight="1" x14ac:dyDescent="0.2">
      <c r="B33" s="55" t="s">
        <v>79</v>
      </c>
      <c r="C33" s="57">
        <v>0.09</v>
      </c>
      <c r="D33" s="57">
        <v>0.15</v>
      </c>
      <c r="E33" s="55" t="s">
        <v>46</v>
      </c>
      <c r="F33" s="75">
        <v>0.05</v>
      </c>
    </row>
    <row r="34" spans="2:7" ht="12.6" customHeight="1" x14ac:dyDescent="0.2">
      <c r="B34" s="55" t="s">
        <v>80</v>
      </c>
      <c r="C34" s="57">
        <v>0.09</v>
      </c>
      <c r="D34" s="57">
        <v>0.15</v>
      </c>
      <c r="E34" s="55" t="s">
        <v>46</v>
      </c>
      <c r="F34" s="75">
        <v>0.05</v>
      </c>
    </row>
    <row r="35" spans="2:7" ht="12.6" customHeight="1" x14ac:dyDescent="0.2">
      <c r="B35" s="22" t="s">
        <v>45</v>
      </c>
      <c r="C35" s="57">
        <v>0.06</v>
      </c>
      <c r="D35" s="57">
        <v>0.06</v>
      </c>
      <c r="E35" s="22" t="s">
        <v>46</v>
      </c>
      <c r="F35" s="75">
        <v>0.05</v>
      </c>
    </row>
    <row r="36" spans="2:7" ht="12.6" customHeight="1" x14ac:dyDescent="0.2">
      <c r="B36" s="22" t="s">
        <v>81</v>
      </c>
      <c r="C36" s="57">
        <v>0.06</v>
      </c>
      <c r="D36" s="57">
        <v>0.06</v>
      </c>
      <c r="E36" s="22" t="s">
        <v>46</v>
      </c>
      <c r="F36" s="75">
        <v>0.05</v>
      </c>
    </row>
    <row r="37" spans="2:7" ht="12.6" customHeight="1" x14ac:dyDescent="0.2">
      <c r="B37" s="22" t="s">
        <v>82</v>
      </c>
      <c r="C37" s="57">
        <v>0.06</v>
      </c>
      <c r="D37" s="57">
        <v>0.06</v>
      </c>
      <c r="E37" s="22" t="s">
        <v>46</v>
      </c>
      <c r="F37" s="75">
        <v>0.05</v>
      </c>
    </row>
    <row r="38" spans="2:7" ht="12.6" customHeight="1" x14ac:dyDescent="0.2">
      <c r="B38" s="22" t="s">
        <v>83</v>
      </c>
      <c r="C38" s="57">
        <v>0.1</v>
      </c>
      <c r="D38" s="57">
        <v>0.15</v>
      </c>
      <c r="E38" s="22" t="s">
        <v>46</v>
      </c>
      <c r="F38" s="75">
        <v>0.05</v>
      </c>
    </row>
    <row r="39" spans="2:7" ht="12.6" customHeight="1" x14ac:dyDescent="0.2">
      <c r="B39" s="22" t="s">
        <v>84</v>
      </c>
      <c r="C39" s="57">
        <v>0.1</v>
      </c>
      <c r="D39" s="57">
        <v>0.15</v>
      </c>
      <c r="E39" s="22" t="s">
        <v>46</v>
      </c>
      <c r="F39" s="75">
        <v>0.05</v>
      </c>
    </row>
    <row r="40" spans="2:7" ht="12.6" customHeight="1" x14ac:dyDescent="0.2">
      <c r="B40" s="55" t="s">
        <v>202</v>
      </c>
      <c r="C40" s="57">
        <v>0.1</v>
      </c>
      <c r="D40" s="57">
        <v>0.15</v>
      </c>
      <c r="E40" s="22" t="s">
        <v>46</v>
      </c>
      <c r="F40" s="75">
        <v>0.05</v>
      </c>
    </row>
    <row r="41" spans="2:7" ht="12.6" customHeight="1" x14ac:dyDescent="0.2">
      <c r="B41" s="22" t="s">
        <v>85</v>
      </c>
      <c r="C41" s="57">
        <v>0.1</v>
      </c>
      <c r="D41" s="57">
        <v>0.15</v>
      </c>
      <c r="E41" s="22" t="s">
        <v>46</v>
      </c>
      <c r="F41" s="75">
        <v>0.05</v>
      </c>
    </row>
    <row r="42" spans="2:7" ht="12.6" customHeight="1" x14ac:dyDescent="0.2">
      <c r="B42" s="22" t="s">
        <v>86</v>
      </c>
      <c r="C42" s="57">
        <v>0.1</v>
      </c>
      <c r="D42" s="57">
        <v>0.15</v>
      </c>
      <c r="E42" s="22" t="s">
        <v>46</v>
      </c>
      <c r="F42" s="75">
        <v>0.05</v>
      </c>
    </row>
    <row r="43" spans="2:7" ht="12.6" customHeight="1" x14ac:dyDescent="0.2">
      <c r="B43" s="22" t="s">
        <v>87</v>
      </c>
      <c r="C43" s="57">
        <v>0.1</v>
      </c>
      <c r="D43" s="57">
        <v>0.15</v>
      </c>
      <c r="E43" s="22" t="s">
        <v>46</v>
      </c>
      <c r="F43" s="75">
        <v>0.05</v>
      </c>
    </row>
    <row r="44" spans="2:7" ht="12.6" customHeight="1" x14ac:dyDescent="0.2">
      <c r="B44" s="22" t="s">
        <v>88</v>
      </c>
      <c r="C44" s="57">
        <v>0.21</v>
      </c>
      <c r="D44" s="59">
        <v>0.21</v>
      </c>
      <c r="E44" s="22" t="s">
        <v>44</v>
      </c>
      <c r="F44" s="75">
        <v>0.09</v>
      </c>
      <c r="G44" s="76" t="s">
        <v>216</v>
      </c>
    </row>
    <row r="45" spans="2:7" ht="12.6" customHeight="1" x14ac:dyDescent="0.2">
      <c r="B45" s="22" t="s">
        <v>89</v>
      </c>
      <c r="C45" s="57">
        <v>0.18</v>
      </c>
      <c r="D45" s="57">
        <v>0.18</v>
      </c>
      <c r="E45" s="22" t="s">
        <v>47</v>
      </c>
      <c r="F45" s="75"/>
    </row>
    <row r="46" spans="2:7" ht="12.6" customHeight="1" x14ac:dyDescent="0.2">
      <c r="B46" s="22" t="s">
        <v>90</v>
      </c>
      <c r="C46" s="57">
        <v>0.18</v>
      </c>
      <c r="D46" s="57">
        <v>0.18</v>
      </c>
      <c r="E46" s="22" t="s">
        <v>47</v>
      </c>
      <c r="F46" s="75"/>
    </row>
    <row r="47" spans="2:7" ht="12.6" customHeight="1" x14ac:dyDescent="0.2">
      <c r="B47" s="22" t="s">
        <v>91</v>
      </c>
      <c r="C47" s="57">
        <v>0.18</v>
      </c>
      <c r="D47" s="57">
        <v>0.2</v>
      </c>
      <c r="E47" s="22" t="s">
        <v>47</v>
      </c>
      <c r="F47" s="75">
        <v>0.05</v>
      </c>
    </row>
    <row r="48" spans="2:7" ht="12.6" customHeight="1" x14ac:dyDescent="0.2">
      <c r="B48" s="22" t="s">
        <v>92</v>
      </c>
      <c r="C48" s="57">
        <v>0.25</v>
      </c>
      <c r="D48" s="59">
        <v>0.2</v>
      </c>
      <c r="E48" s="22" t="s">
        <v>1</v>
      </c>
      <c r="F48" s="75">
        <v>0.06</v>
      </c>
    </row>
    <row r="49" spans="2:6" ht="12.6" customHeight="1" x14ac:dyDescent="0.2">
      <c r="B49" s="22" t="s">
        <v>93</v>
      </c>
      <c r="C49" s="57">
        <v>0.21</v>
      </c>
      <c r="D49" s="57">
        <v>0.21</v>
      </c>
      <c r="E49" s="22" t="s">
        <v>95</v>
      </c>
      <c r="F49" s="75">
        <v>0.02</v>
      </c>
    </row>
    <row r="50" spans="2:6" x14ac:dyDescent="0.2">
      <c r="B50" s="22" t="s">
        <v>94</v>
      </c>
      <c r="C50" s="57">
        <v>0.21</v>
      </c>
      <c r="D50" s="57">
        <v>0.21</v>
      </c>
      <c r="E50" s="22" t="s">
        <v>95</v>
      </c>
      <c r="F50" s="75">
        <v>0.02</v>
      </c>
    </row>
    <row r="51" spans="2:6" x14ac:dyDescent="0.2">
      <c r="B51" s="22" t="s">
        <v>96</v>
      </c>
      <c r="C51" s="57">
        <v>0.24</v>
      </c>
      <c r="D51" s="57">
        <v>0.24</v>
      </c>
      <c r="E51" s="22" t="s">
        <v>95</v>
      </c>
      <c r="F51" s="75"/>
    </row>
    <row r="52" spans="2:6" x14ac:dyDescent="0.2">
      <c r="B52" s="22" t="s">
        <v>97</v>
      </c>
      <c r="C52" s="57">
        <v>0.24</v>
      </c>
      <c r="D52" s="57">
        <v>0.24</v>
      </c>
      <c r="E52" s="22" t="s">
        <v>95</v>
      </c>
      <c r="F52" s="75"/>
    </row>
    <row r="53" spans="2:6" x14ac:dyDescent="0.2">
      <c r="B53" s="22" t="s">
        <v>98</v>
      </c>
      <c r="C53" s="57">
        <v>0.24</v>
      </c>
      <c r="D53" s="57">
        <v>0.24</v>
      </c>
      <c r="E53" s="22" t="s">
        <v>95</v>
      </c>
      <c r="F53" s="75"/>
    </row>
    <row r="54" spans="2:6" ht="14.25" x14ac:dyDescent="0.2">
      <c r="B54" s="22" t="s">
        <v>99</v>
      </c>
      <c r="C54" s="57">
        <v>0.25</v>
      </c>
      <c r="D54" s="56">
        <v>5.3999999999999999E-2</v>
      </c>
      <c r="E54" s="55" t="s">
        <v>104</v>
      </c>
      <c r="F54" s="75"/>
    </row>
    <row r="55" spans="2:6" ht="14.25" x14ac:dyDescent="0.2">
      <c r="B55" s="22" t="s">
        <v>100</v>
      </c>
      <c r="C55" s="57">
        <v>0.25</v>
      </c>
      <c r="D55" s="56">
        <v>5.3999999999999999E-2</v>
      </c>
      <c r="E55" s="55" t="s">
        <v>104</v>
      </c>
      <c r="F55" s="75"/>
    </row>
    <row r="56" spans="2:6" ht="14.25" x14ac:dyDescent="0.2">
      <c r="B56" s="22" t="s">
        <v>101</v>
      </c>
      <c r="C56" s="57">
        <v>0.25</v>
      </c>
      <c r="D56" s="56">
        <v>5.3999999999999999E-2</v>
      </c>
      <c r="E56" s="55" t="s">
        <v>104</v>
      </c>
      <c r="F56" s="75"/>
    </row>
    <row r="57" spans="2:6" ht="14.25" x14ac:dyDescent="0.2">
      <c r="B57" s="22" t="s">
        <v>102</v>
      </c>
      <c r="C57" s="57">
        <v>0.25</v>
      </c>
      <c r="D57" s="56">
        <v>5.3999999999999999E-2</v>
      </c>
      <c r="E57" s="55" t="s">
        <v>104</v>
      </c>
      <c r="F57" s="75"/>
    </row>
    <row r="58" spans="2:6" ht="14.25" x14ac:dyDescent="0.2">
      <c r="B58" s="22" t="s">
        <v>103</v>
      </c>
      <c r="C58" s="54">
        <v>0.25</v>
      </c>
      <c r="D58" s="56">
        <v>5.3999999999999999E-2</v>
      </c>
      <c r="E58" s="55" t="s">
        <v>104</v>
      </c>
      <c r="F58" s="75"/>
    </row>
    <row r="59" spans="2:6" x14ac:dyDescent="0.2">
      <c r="B59" s="55" t="s">
        <v>105</v>
      </c>
      <c r="C59" s="54">
        <v>0.18</v>
      </c>
      <c r="D59" s="54">
        <v>0.2</v>
      </c>
      <c r="E59" s="55" t="s">
        <v>47</v>
      </c>
      <c r="F59" s="75">
        <v>0.05</v>
      </c>
    </row>
    <row r="60" spans="2:6" x14ac:dyDescent="0.2">
      <c r="B60" s="55" t="s">
        <v>106</v>
      </c>
      <c r="C60" s="54">
        <v>0.09</v>
      </c>
      <c r="D60" s="54">
        <v>0.15</v>
      </c>
      <c r="E60" s="55" t="s">
        <v>46</v>
      </c>
      <c r="F60" s="75">
        <v>0.05</v>
      </c>
    </row>
    <row r="61" spans="2:6" x14ac:dyDescent="0.2">
      <c r="B61" s="55" t="s">
        <v>107</v>
      </c>
      <c r="C61" s="54">
        <v>0.09</v>
      </c>
      <c r="D61" s="54">
        <v>0.15</v>
      </c>
      <c r="E61" s="55" t="s">
        <v>46</v>
      </c>
      <c r="F61" s="75">
        <v>0.05</v>
      </c>
    </row>
    <row r="62" spans="2:6" x14ac:dyDescent="0.2">
      <c r="B62" s="55" t="s">
        <v>108</v>
      </c>
      <c r="C62" s="54">
        <v>0.09</v>
      </c>
      <c r="D62" s="54">
        <v>0.15</v>
      </c>
      <c r="E62" s="55" t="s">
        <v>46</v>
      </c>
      <c r="F62" s="75">
        <v>0.05</v>
      </c>
    </row>
    <row r="63" spans="2:6" x14ac:dyDescent="0.2">
      <c r="B63" s="55" t="s">
        <v>109</v>
      </c>
      <c r="C63" s="54">
        <v>0.09</v>
      </c>
      <c r="D63" s="54">
        <v>0.15</v>
      </c>
      <c r="E63" s="55" t="s">
        <v>46</v>
      </c>
      <c r="F63" s="75">
        <v>0.05</v>
      </c>
    </row>
    <row r="64" spans="2:6" x14ac:dyDescent="0.2">
      <c r="B64" s="55" t="s">
        <v>110</v>
      </c>
      <c r="C64" s="54">
        <v>0.09</v>
      </c>
      <c r="D64" s="54">
        <v>0.09</v>
      </c>
      <c r="E64" s="22" t="s">
        <v>113</v>
      </c>
      <c r="F64" s="75">
        <v>3.1E-2</v>
      </c>
    </row>
    <row r="65" spans="2:6" x14ac:dyDescent="0.2">
      <c r="B65" s="55" t="s">
        <v>111</v>
      </c>
      <c r="C65" s="54">
        <v>0.09</v>
      </c>
      <c r="D65" s="54">
        <v>0.09</v>
      </c>
      <c r="E65" s="22" t="s">
        <v>113</v>
      </c>
      <c r="F65" s="75">
        <v>3.1E-2</v>
      </c>
    </row>
    <row r="66" spans="2:6" x14ac:dyDescent="0.2">
      <c r="B66" s="22" t="s">
        <v>112</v>
      </c>
      <c r="C66" s="54">
        <v>0.09</v>
      </c>
      <c r="D66" s="54">
        <v>0.09</v>
      </c>
      <c r="E66" s="22" t="s">
        <v>113</v>
      </c>
      <c r="F66" s="75">
        <v>3.1E-2</v>
      </c>
    </row>
    <row r="67" spans="2:6" x14ac:dyDescent="0.2">
      <c r="B67" s="22" t="s">
        <v>114</v>
      </c>
      <c r="C67" s="54">
        <v>0.09</v>
      </c>
      <c r="D67" s="73">
        <v>4.9000000000000002E-2</v>
      </c>
      <c r="E67" s="22" t="s">
        <v>113</v>
      </c>
      <c r="F67" s="75"/>
    </row>
    <row r="68" spans="2:6" x14ac:dyDescent="0.2">
      <c r="B68" s="22" t="s">
        <v>115</v>
      </c>
      <c r="C68" s="54">
        <v>0.09</v>
      </c>
      <c r="D68" s="73">
        <v>4.9000000000000002E-2</v>
      </c>
      <c r="E68" s="22" t="s">
        <v>113</v>
      </c>
      <c r="F68" s="75"/>
    </row>
    <row r="69" spans="2:6" x14ac:dyDescent="0.2">
      <c r="B69" s="22" t="s">
        <v>116</v>
      </c>
      <c r="C69" s="54">
        <v>0.09</v>
      </c>
      <c r="D69" s="73">
        <v>4.9000000000000002E-2</v>
      </c>
      <c r="E69" s="22" t="s">
        <v>113</v>
      </c>
      <c r="F69" s="75"/>
    </row>
    <row r="70" spans="2:6" x14ac:dyDescent="0.2">
      <c r="B70" s="22" t="s">
        <v>117</v>
      </c>
      <c r="C70" s="54">
        <v>0.09</v>
      </c>
      <c r="D70" s="73">
        <v>4.2999999999999997E-2</v>
      </c>
      <c r="E70" s="22" t="s">
        <v>121</v>
      </c>
      <c r="F70" s="75"/>
    </row>
    <row r="71" spans="2:6" x14ac:dyDescent="0.2">
      <c r="B71" s="22" t="s">
        <v>118</v>
      </c>
      <c r="C71" s="54">
        <v>0.09</v>
      </c>
      <c r="D71" s="73">
        <v>4.2999999999999997E-2</v>
      </c>
      <c r="E71" s="22" t="s">
        <v>121</v>
      </c>
      <c r="F71" s="75"/>
    </row>
    <row r="72" spans="2:6" x14ac:dyDescent="0.2">
      <c r="B72" s="22" t="s">
        <v>119</v>
      </c>
      <c r="C72" s="54">
        <v>0.09</v>
      </c>
      <c r="D72" s="73">
        <v>4.2999999999999997E-2</v>
      </c>
      <c r="E72" s="22" t="s">
        <v>121</v>
      </c>
      <c r="F72" s="75"/>
    </row>
    <row r="73" spans="2:6" x14ac:dyDescent="0.2">
      <c r="B73" s="22" t="s">
        <v>120</v>
      </c>
      <c r="C73" s="54">
        <v>0.09</v>
      </c>
      <c r="D73" s="73">
        <v>4.2999999999999997E-2</v>
      </c>
      <c r="E73" s="22" t="s">
        <v>121</v>
      </c>
      <c r="F73" s="75"/>
    </row>
    <row r="74" spans="2:6" x14ac:dyDescent="0.2">
      <c r="B74" s="22" t="s">
        <v>122</v>
      </c>
      <c r="C74" s="54">
        <v>0.15</v>
      </c>
      <c r="D74" s="54">
        <v>0.15</v>
      </c>
      <c r="E74" s="22" t="s">
        <v>46</v>
      </c>
      <c r="F74" s="75">
        <v>0.06</v>
      </c>
    </row>
    <row r="75" spans="2:6" x14ac:dyDescent="0.2">
      <c r="B75" s="22" t="s">
        <v>123</v>
      </c>
      <c r="C75" s="54">
        <v>0.15</v>
      </c>
      <c r="D75" s="54">
        <v>0.15</v>
      </c>
      <c r="E75" s="22" t="s">
        <v>46</v>
      </c>
      <c r="F75" s="75">
        <v>0.06</v>
      </c>
    </row>
    <row r="76" spans="2:6" x14ac:dyDescent="0.2">
      <c r="B76" s="22" t="s">
        <v>124</v>
      </c>
      <c r="C76" s="54">
        <v>0.21</v>
      </c>
      <c r="D76" s="54">
        <v>0.2</v>
      </c>
      <c r="E76" s="22" t="s">
        <v>46</v>
      </c>
      <c r="F76" s="75">
        <v>0.1</v>
      </c>
    </row>
    <row r="77" spans="2:6" x14ac:dyDescent="0.2">
      <c r="B77" s="22" t="s">
        <v>125</v>
      </c>
      <c r="C77" s="54">
        <v>0.21</v>
      </c>
      <c r="D77" s="54">
        <v>0.2</v>
      </c>
      <c r="E77" s="22" t="s">
        <v>46</v>
      </c>
      <c r="F77" s="75">
        <v>0.1</v>
      </c>
    </row>
    <row r="78" spans="2:6" x14ac:dyDescent="0.2">
      <c r="B78" s="22" t="s">
        <v>126</v>
      </c>
      <c r="C78" s="54">
        <v>0.21</v>
      </c>
      <c r="D78" s="54">
        <v>0.2</v>
      </c>
      <c r="E78" s="22" t="s">
        <v>46</v>
      </c>
      <c r="F78" s="75">
        <v>0.1</v>
      </c>
    </row>
    <row r="79" spans="2:6" x14ac:dyDescent="0.2">
      <c r="B79" s="22" t="s">
        <v>127</v>
      </c>
      <c r="C79" s="54">
        <v>0.25</v>
      </c>
      <c r="D79" s="54">
        <v>0.25</v>
      </c>
      <c r="E79" s="55" t="s">
        <v>131</v>
      </c>
      <c r="F79" s="75"/>
    </row>
    <row r="80" spans="2:6" x14ac:dyDescent="0.2">
      <c r="B80" s="22" t="s">
        <v>128</v>
      </c>
      <c r="C80" s="54">
        <v>0.25</v>
      </c>
      <c r="D80" s="54">
        <v>0.25</v>
      </c>
      <c r="E80" s="55" t="s">
        <v>131</v>
      </c>
      <c r="F80" s="75"/>
    </row>
    <row r="81" spans="2:6" x14ac:dyDescent="0.2">
      <c r="B81" s="55" t="s">
        <v>129</v>
      </c>
      <c r="C81" s="54">
        <v>0.25</v>
      </c>
      <c r="D81" s="54">
        <v>0.25</v>
      </c>
      <c r="E81" s="55" t="s">
        <v>131</v>
      </c>
      <c r="F81" s="75"/>
    </row>
    <row r="82" spans="2:6" x14ac:dyDescent="0.2">
      <c r="B82" s="55" t="s">
        <v>130</v>
      </c>
      <c r="C82" s="54">
        <v>0.25</v>
      </c>
      <c r="D82" s="54">
        <v>0.25</v>
      </c>
      <c r="E82" s="55" t="s">
        <v>131</v>
      </c>
      <c r="F82" s="75"/>
    </row>
    <row r="83" spans="2:6" x14ac:dyDescent="0.2">
      <c r="B83" s="22" t="s">
        <v>132</v>
      </c>
      <c r="C83" s="54">
        <v>0.06</v>
      </c>
      <c r="D83" s="54">
        <v>0.06</v>
      </c>
      <c r="E83" s="22" t="s">
        <v>46</v>
      </c>
      <c r="F83" s="75">
        <v>0.05</v>
      </c>
    </row>
    <row r="84" spans="2:6" x14ac:dyDescent="0.2">
      <c r="B84" s="22" t="s">
        <v>133</v>
      </c>
      <c r="C84" s="54">
        <v>0.06</v>
      </c>
      <c r="D84" s="54">
        <v>0.06</v>
      </c>
      <c r="E84" s="22" t="s">
        <v>46</v>
      </c>
      <c r="F84" s="75">
        <v>0.05</v>
      </c>
    </row>
    <row r="85" spans="2:6" x14ac:dyDescent="0.2">
      <c r="B85" s="22" t="s">
        <v>134</v>
      </c>
      <c r="C85" s="54">
        <v>0.18</v>
      </c>
      <c r="D85" s="54">
        <v>0.15</v>
      </c>
      <c r="E85" s="55" t="s">
        <v>71</v>
      </c>
      <c r="F85" s="75">
        <v>0.05</v>
      </c>
    </row>
    <row r="86" spans="2:6" x14ac:dyDescent="0.2">
      <c r="B86" s="22" t="s">
        <v>135</v>
      </c>
      <c r="C86" s="54">
        <v>0.18</v>
      </c>
      <c r="D86" s="54">
        <v>0.15</v>
      </c>
      <c r="E86" s="55" t="s">
        <v>71</v>
      </c>
      <c r="F86" s="75">
        <v>0.05</v>
      </c>
    </row>
    <row r="87" spans="2:6" x14ac:dyDescent="0.2">
      <c r="B87" s="22" t="s">
        <v>136</v>
      </c>
      <c r="C87" s="54">
        <v>0.18</v>
      </c>
      <c r="D87" s="54">
        <v>0.15</v>
      </c>
      <c r="E87" s="55" t="s">
        <v>71</v>
      </c>
      <c r="F87" s="75">
        <v>0.05</v>
      </c>
    </row>
    <row r="88" spans="2:6" x14ac:dyDescent="0.2">
      <c r="B88" s="22" t="s">
        <v>137</v>
      </c>
      <c r="C88" s="54">
        <v>0.18</v>
      </c>
      <c r="D88" s="54">
        <v>0.15</v>
      </c>
      <c r="E88" s="55" t="s">
        <v>71</v>
      </c>
      <c r="F88" s="75">
        <v>0.05</v>
      </c>
    </row>
    <row r="89" spans="2:6" x14ac:dyDescent="0.2">
      <c r="B89" s="22" t="s">
        <v>138</v>
      </c>
      <c r="C89" s="54">
        <v>0.18</v>
      </c>
      <c r="D89" s="54">
        <v>0.2</v>
      </c>
      <c r="E89" s="22" t="s">
        <v>47</v>
      </c>
      <c r="F89" s="75">
        <v>0.05</v>
      </c>
    </row>
    <row r="90" spans="2:6" x14ac:dyDescent="0.2">
      <c r="B90" s="22" t="s">
        <v>139</v>
      </c>
      <c r="C90" s="54">
        <v>0.18</v>
      </c>
      <c r="D90" s="54">
        <v>0.2</v>
      </c>
      <c r="E90" s="22" t="s">
        <v>47</v>
      </c>
      <c r="F90" s="75">
        <v>0.05</v>
      </c>
    </row>
    <row r="91" spans="2:6" x14ac:dyDescent="0.2">
      <c r="B91" s="22" t="s">
        <v>140</v>
      </c>
      <c r="C91" s="54">
        <v>0.25</v>
      </c>
      <c r="D91" s="58" t="s">
        <v>201</v>
      </c>
      <c r="E91" s="22" t="s">
        <v>1</v>
      </c>
      <c r="F91" s="75"/>
    </row>
    <row r="92" spans="2:6" x14ac:dyDescent="0.2">
      <c r="B92" s="22" t="s">
        <v>141</v>
      </c>
      <c r="C92" s="54">
        <v>0.25</v>
      </c>
      <c r="D92" s="58" t="s">
        <v>201</v>
      </c>
      <c r="E92" s="22" t="s">
        <v>1</v>
      </c>
      <c r="F92" s="75"/>
    </row>
    <row r="93" spans="2:6" x14ac:dyDescent="0.2">
      <c r="B93" s="22" t="s">
        <v>142</v>
      </c>
      <c r="C93" s="54">
        <v>0.25</v>
      </c>
      <c r="D93" s="58" t="s">
        <v>201</v>
      </c>
      <c r="E93" s="22" t="s">
        <v>1</v>
      </c>
      <c r="F93" s="75"/>
    </row>
    <row r="94" spans="2:6" ht="14.25" x14ac:dyDescent="0.2">
      <c r="B94" s="22" t="s">
        <v>143</v>
      </c>
      <c r="C94" s="54">
        <v>0.25</v>
      </c>
      <c r="D94" s="74">
        <v>0.121</v>
      </c>
      <c r="E94" s="55" t="s">
        <v>146</v>
      </c>
      <c r="F94" s="75"/>
    </row>
    <row r="95" spans="2:6" ht="14.25" x14ac:dyDescent="0.2">
      <c r="B95" s="22" t="s">
        <v>144</v>
      </c>
      <c r="C95" s="54">
        <v>0.25</v>
      </c>
      <c r="D95" s="74">
        <v>0.121</v>
      </c>
      <c r="E95" s="55" t="s">
        <v>146</v>
      </c>
      <c r="F95" s="75"/>
    </row>
    <row r="96" spans="2:6" ht="14.25" x14ac:dyDescent="0.2">
      <c r="B96" s="22" t="s">
        <v>145</v>
      </c>
      <c r="C96" s="54">
        <v>0.25</v>
      </c>
      <c r="D96" s="74">
        <v>0.121</v>
      </c>
      <c r="E96" s="55" t="s">
        <v>146</v>
      </c>
      <c r="F96" s="75"/>
    </row>
    <row r="97" spans="2:6" x14ac:dyDescent="0.2">
      <c r="B97" s="55" t="s">
        <v>147</v>
      </c>
      <c r="C97" s="54">
        <v>0.18</v>
      </c>
      <c r="D97" s="54">
        <v>0.18</v>
      </c>
      <c r="E97" s="55" t="s">
        <v>47</v>
      </c>
      <c r="F97" s="75"/>
    </row>
    <row r="98" spans="2:6" x14ac:dyDescent="0.2">
      <c r="B98" s="55" t="s">
        <v>148</v>
      </c>
      <c r="C98" s="54">
        <v>0.18</v>
      </c>
      <c r="D98" s="54">
        <v>0.18</v>
      </c>
      <c r="E98" s="55" t="s">
        <v>47</v>
      </c>
      <c r="F98" s="75"/>
    </row>
    <row r="99" spans="2:6" x14ac:dyDescent="0.2">
      <c r="B99" s="55" t="s">
        <v>149</v>
      </c>
      <c r="C99" s="54">
        <v>0.12</v>
      </c>
      <c r="D99" s="54">
        <v>0.2</v>
      </c>
      <c r="E99" s="55" t="s">
        <v>46</v>
      </c>
      <c r="F99" s="75">
        <v>0.05</v>
      </c>
    </row>
    <row r="100" spans="2:6" x14ac:dyDescent="0.2">
      <c r="B100" s="55" t="s">
        <v>150</v>
      </c>
      <c r="C100" s="54">
        <v>0.12</v>
      </c>
      <c r="D100" s="54">
        <v>0.2</v>
      </c>
      <c r="E100" s="55" t="s">
        <v>46</v>
      </c>
      <c r="F100" s="75">
        <v>0.05</v>
      </c>
    </row>
    <row r="101" spans="2:6" x14ac:dyDescent="0.2">
      <c r="B101" s="55" t="s">
        <v>151</v>
      </c>
      <c r="C101" s="54">
        <v>0.12</v>
      </c>
      <c r="D101" s="54">
        <v>0.2</v>
      </c>
      <c r="E101" s="55" t="s">
        <v>46</v>
      </c>
      <c r="F101" s="75">
        <v>0.05</v>
      </c>
    </row>
    <row r="102" spans="2:6" x14ac:dyDescent="0.2">
      <c r="B102" s="55" t="s">
        <v>152</v>
      </c>
      <c r="C102" s="54">
        <v>0.06</v>
      </c>
      <c r="D102" s="54">
        <v>0.06</v>
      </c>
      <c r="E102" s="55" t="s">
        <v>46</v>
      </c>
      <c r="F102" s="75">
        <v>0.05</v>
      </c>
    </row>
    <row r="103" spans="2:6" x14ac:dyDescent="0.2">
      <c r="B103" s="55" t="s">
        <v>153</v>
      </c>
      <c r="C103" s="54">
        <v>0.06</v>
      </c>
      <c r="D103" s="54">
        <v>0.06</v>
      </c>
      <c r="E103" s="55" t="s">
        <v>46</v>
      </c>
      <c r="F103" s="75">
        <v>0.05</v>
      </c>
    </row>
    <row r="104" spans="2:6" x14ac:dyDescent="0.2">
      <c r="B104" s="55" t="s">
        <v>154</v>
      </c>
      <c r="C104" s="54">
        <v>0.06</v>
      </c>
      <c r="D104" s="54">
        <v>0.06</v>
      </c>
      <c r="E104" s="55" t="s">
        <v>46</v>
      </c>
      <c r="F104" s="75">
        <v>0.05</v>
      </c>
    </row>
    <row r="105" spans="2:6" x14ac:dyDescent="0.2">
      <c r="B105" s="55" t="s">
        <v>155</v>
      </c>
      <c r="C105" s="54">
        <v>0.27</v>
      </c>
      <c r="D105" s="54">
        <v>0.27</v>
      </c>
      <c r="E105" s="55" t="s">
        <v>158</v>
      </c>
      <c r="F105" s="75">
        <v>0.06</v>
      </c>
    </row>
    <row r="106" spans="2:6" x14ac:dyDescent="0.2">
      <c r="B106" s="55" t="s">
        <v>156</v>
      </c>
      <c r="C106" s="54">
        <v>0.27</v>
      </c>
      <c r="D106" s="54">
        <v>0.27</v>
      </c>
      <c r="E106" s="55" t="s">
        <v>158</v>
      </c>
      <c r="F106" s="75">
        <v>0.06</v>
      </c>
    </row>
    <row r="107" spans="2:6" x14ac:dyDescent="0.2">
      <c r="B107" s="55" t="s">
        <v>157</v>
      </c>
      <c r="C107" s="54">
        <v>0.27</v>
      </c>
      <c r="D107" s="54">
        <v>0.27</v>
      </c>
      <c r="E107" s="55" t="s">
        <v>158</v>
      </c>
      <c r="F107" s="75">
        <v>0.06</v>
      </c>
    </row>
    <row r="108" spans="2:6" x14ac:dyDescent="0.2">
      <c r="B108" s="55" t="s">
        <v>159</v>
      </c>
      <c r="C108" s="54">
        <v>0.27</v>
      </c>
      <c r="D108" s="54">
        <v>0.27</v>
      </c>
      <c r="E108" s="55" t="s">
        <v>158</v>
      </c>
      <c r="F108" s="75">
        <v>0.06</v>
      </c>
    </row>
    <row r="109" spans="2:6" x14ac:dyDescent="0.2">
      <c r="B109" s="55" t="s">
        <v>160</v>
      </c>
      <c r="C109" s="54">
        <v>0.15</v>
      </c>
      <c r="D109" s="54">
        <v>0.15</v>
      </c>
      <c r="E109" s="55" t="s">
        <v>46</v>
      </c>
      <c r="F109" s="75">
        <v>0.06</v>
      </c>
    </row>
    <row r="110" spans="2:6" x14ac:dyDescent="0.2">
      <c r="B110" s="55" t="s">
        <v>161</v>
      </c>
      <c r="C110" s="54">
        <v>0.15</v>
      </c>
      <c r="D110" s="54">
        <v>0.15</v>
      </c>
      <c r="E110" s="55" t="s">
        <v>46</v>
      </c>
      <c r="F110" s="75">
        <v>0.06</v>
      </c>
    </row>
    <row r="111" spans="2:6" x14ac:dyDescent="0.2">
      <c r="B111" s="55" t="s">
        <v>162</v>
      </c>
      <c r="C111" s="54">
        <v>0.15</v>
      </c>
      <c r="D111" s="54">
        <v>0.15</v>
      </c>
      <c r="E111" s="55" t="s">
        <v>46</v>
      </c>
      <c r="F111" s="75">
        <v>0.06</v>
      </c>
    </row>
    <row r="112" spans="2:6" x14ac:dyDescent="0.2">
      <c r="B112" s="55" t="s">
        <v>163</v>
      </c>
      <c r="C112" s="54">
        <v>0.15</v>
      </c>
      <c r="D112" s="54">
        <v>0.15</v>
      </c>
      <c r="E112" s="55" t="s">
        <v>46</v>
      </c>
      <c r="F112" s="75">
        <v>0.06</v>
      </c>
    </row>
    <row r="113" spans="2:6" x14ac:dyDescent="0.2">
      <c r="B113" s="55" t="s">
        <v>164</v>
      </c>
      <c r="C113" s="54">
        <v>0.15</v>
      </c>
      <c r="D113" s="54">
        <v>0.15</v>
      </c>
      <c r="E113" s="55" t="s">
        <v>46</v>
      </c>
      <c r="F113" s="75">
        <v>0.06</v>
      </c>
    </row>
    <row r="114" spans="2:6" x14ac:dyDescent="0.2">
      <c r="B114" s="55" t="s">
        <v>165</v>
      </c>
      <c r="C114" s="54">
        <v>0.27</v>
      </c>
      <c r="D114" s="54">
        <v>0.27</v>
      </c>
      <c r="E114" s="55" t="s">
        <v>95</v>
      </c>
      <c r="F114" s="75"/>
    </row>
    <row r="115" spans="2:6" x14ac:dyDescent="0.2">
      <c r="B115" s="55" t="s">
        <v>166</v>
      </c>
      <c r="C115" s="54">
        <v>0.27</v>
      </c>
      <c r="D115" s="54">
        <v>0.27</v>
      </c>
      <c r="E115" s="55" t="s">
        <v>95</v>
      </c>
      <c r="F115" s="75"/>
    </row>
    <row r="116" spans="2:6" x14ac:dyDescent="0.2">
      <c r="B116" s="55" t="s">
        <v>167</v>
      </c>
      <c r="C116" s="54">
        <v>0.27</v>
      </c>
      <c r="D116" s="54">
        <v>0.27</v>
      </c>
      <c r="E116" s="55" t="s">
        <v>95</v>
      </c>
      <c r="F116" s="75"/>
    </row>
    <row r="117" spans="2:6" x14ac:dyDescent="0.2">
      <c r="B117" s="55" t="s">
        <v>168</v>
      </c>
      <c r="C117" s="54">
        <v>0.21</v>
      </c>
      <c r="D117" s="58" t="s">
        <v>201</v>
      </c>
      <c r="E117" s="55" t="s">
        <v>95</v>
      </c>
      <c r="F117" s="75"/>
    </row>
    <row r="118" spans="2:6" x14ac:dyDescent="0.2">
      <c r="B118" s="55" t="s">
        <v>169</v>
      </c>
      <c r="C118" s="54">
        <v>0.12</v>
      </c>
      <c r="D118" s="54">
        <v>0.15</v>
      </c>
      <c r="E118" s="55" t="s">
        <v>60</v>
      </c>
      <c r="F118" s="75">
        <v>0.05</v>
      </c>
    </row>
    <row r="119" spans="2:6" x14ac:dyDescent="0.2">
      <c r="B119" s="55" t="s">
        <v>170</v>
      </c>
      <c r="C119" s="54">
        <v>0.12</v>
      </c>
      <c r="D119" s="54">
        <v>0.15</v>
      </c>
      <c r="E119" s="55" t="s">
        <v>60</v>
      </c>
      <c r="F119" s="75">
        <v>0.05</v>
      </c>
    </row>
    <row r="120" spans="2:6" x14ac:dyDescent="0.2">
      <c r="B120" s="55" t="s">
        <v>171</v>
      </c>
      <c r="C120" s="54">
        <v>0.12</v>
      </c>
      <c r="D120" s="54">
        <v>0.15</v>
      </c>
      <c r="E120" s="55" t="s">
        <v>60</v>
      </c>
      <c r="F120" s="75">
        <v>0.05</v>
      </c>
    </row>
    <row r="121" spans="2:6" x14ac:dyDescent="0.2">
      <c r="B121" s="55" t="s">
        <v>172</v>
      </c>
      <c r="C121" s="54">
        <v>0.12</v>
      </c>
      <c r="D121" s="54">
        <v>0.15</v>
      </c>
      <c r="E121" s="55" t="s">
        <v>60</v>
      </c>
      <c r="F121" s="75">
        <v>0.05</v>
      </c>
    </row>
    <row r="122" spans="2:6" x14ac:dyDescent="0.2">
      <c r="B122" s="55" t="s">
        <v>173</v>
      </c>
      <c r="C122" s="54">
        <v>0.15</v>
      </c>
      <c r="D122" s="58" t="s">
        <v>201</v>
      </c>
      <c r="E122" s="55" t="s">
        <v>1</v>
      </c>
      <c r="F122" s="75"/>
    </row>
    <row r="123" spans="2:6" x14ac:dyDescent="0.2">
      <c r="B123" s="55" t="s">
        <v>174</v>
      </c>
      <c r="C123" s="54">
        <v>0.15</v>
      </c>
      <c r="D123" s="58" t="s">
        <v>201</v>
      </c>
      <c r="E123" s="55" t="s">
        <v>1</v>
      </c>
      <c r="F123" s="75"/>
    </row>
    <row r="124" spans="2:6" x14ac:dyDescent="0.2">
      <c r="B124" s="55" t="s">
        <v>175</v>
      </c>
      <c r="C124" s="54">
        <v>0.15</v>
      </c>
      <c r="D124" s="58" t="s">
        <v>201</v>
      </c>
      <c r="E124" s="55" t="s">
        <v>1</v>
      </c>
      <c r="F124" s="75"/>
    </row>
    <row r="125" spans="2:6" ht="14.25" x14ac:dyDescent="0.2">
      <c r="B125" s="55" t="s">
        <v>176</v>
      </c>
      <c r="C125" s="54">
        <v>0.25</v>
      </c>
      <c r="D125" s="74">
        <v>0.152</v>
      </c>
      <c r="E125" s="55" t="s">
        <v>146</v>
      </c>
      <c r="F125" s="75"/>
    </row>
    <row r="126" spans="2:6" ht="14.25" x14ac:dyDescent="0.2">
      <c r="B126" s="55" t="s">
        <v>177</v>
      </c>
      <c r="C126" s="54">
        <v>0.25</v>
      </c>
      <c r="D126" s="74">
        <v>0.152</v>
      </c>
      <c r="E126" s="55" t="s">
        <v>146</v>
      </c>
      <c r="F126" s="75"/>
    </row>
    <row r="127" spans="2:6" ht="14.25" x14ac:dyDescent="0.2">
      <c r="B127" s="55" t="s">
        <v>178</v>
      </c>
      <c r="C127" s="54">
        <v>0.25</v>
      </c>
      <c r="D127" s="74">
        <v>0.152</v>
      </c>
      <c r="E127" s="55" t="s">
        <v>146</v>
      </c>
      <c r="F127" s="75"/>
    </row>
    <row r="128" spans="2:6" ht="14.25" x14ac:dyDescent="0.2">
      <c r="B128" s="55" t="s">
        <v>179</v>
      </c>
      <c r="C128" s="54">
        <v>0.25</v>
      </c>
      <c r="D128" s="74">
        <v>0.152</v>
      </c>
      <c r="E128" s="55" t="s">
        <v>146</v>
      </c>
      <c r="F128" s="75"/>
    </row>
    <row r="129" spans="2:6" ht="14.25" x14ac:dyDescent="0.2">
      <c r="B129" s="55" t="s">
        <v>180</v>
      </c>
      <c r="C129" s="54">
        <v>0.25</v>
      </c>
      <c r="D129" s="74">
        <v>0.152</v>
      </c>
      <c r="E129" s="55" t="s">
        <v>146</v>
      </c>
      <c r="F129" s="75"/>
    </row>
    <row r="130" spans="2:6" x14ac:dyDescent="0.2">
      <c r="B130" s="55" t="s">
        <v>181</v>
      </c>
      <c r="C130" s="54">
        <v>0.18</v>
      </c>
      <c r="D130" s="54">
        <v>0.18</v>
      </c>
      <c r="E130" s="55" t="s">
        <v>184</v>
      </c>
      <c r="F130" s="75"/>
    </row>
    <row r="131" spans="2:6" x14ac:dyDescent="0.2">
      <c r="B131" s="55" t="s">
        <v>182</v>
      </c>
      <c r="C131" s="54">
        <v>0.18</v>
      </c>
      <c r="D131" s="54">
        <v>0.18</v>
      </c>
      <c r="E131" s="55" t="s">
        <v>184</v>
      </c>
      <c r="F131" s="75"/>
    </row>
    <row r="132" spans="2:6" x14ac:dyDescent="0.2">
      <c r="B132" s="55" t="s">
        <v>183</v>
      </c>
      <c r="C132" s="54">
        <v>0.18</v>
      </c>
      <c r="D132" s="54">
        <v>0.18</v>
      </c>
      <c r="E132" s="55" t="s">
        <v>184</v>
      </c>
      <c r="F132" s="75"/>
    </row>
    <row r="133" spans="2:6" x14ac:dyDescent="0.2">
      <c r="B133" s="55" t="s">
        <v>185</v>
      </c>
      <c r="C133" s="54">
        <v>0.2</v>
      </c>
      <c r="D133" s="54">
        <v>0.2</v>
      </c>
      <c r="E133" s="55" t="s">
        <v>187</v>
      </c>
      <c r="F133" s="75"/>
    </row>
    <row r="134" spans="2:6" x14ac:dyDescent="0.2">
      <c r="B134" s="55" t="s">
        <v>186</v>
      </c>
      <c r="C134" s="54">
        <v>0.2</v>
      </c>
      <c r="D134" s="54">
        <v>0.2</v>
      </c>
      <c r="E134" s="55" t="s">
        <v>187</v>
      </c>
      <c r="F134" s="75"/>
    </row>
    <row r="135" spans="2:6" x14ac:dyDescent="0.2">
      <c r="B135" s="55" t="s">
        <v>188</v>
      </c>
      <c r="C135" s="54">
        <v>0.2</v>
      </c>
      <c r="D135" s="54">
        <v>0.2</v>
      </c>
      <c r="E135" s="55" t="s">
        <v>187</v>
      </c>
      <c r="F135" s="75"/>
    </row>
    <row r="136" spans="2:6" x14ac:dyDescent="0.2">
      <c r="B136" s="55" t="s">
        <v>189</v>
      </c>
      <c r="C136" s="54">
        <v>0.2</v>
      </c>
      <c r="D136" s="54">
        <v>0.2</v>
      </c>
      <c r="E136" s="55" t="s">
        <v>187</v>
      </c>
      <c r="F136" s="75"/>
    </row>
    <row r="137" spans="2:6" x14ac:dyDescent="0.2">
      <c r="B137" s="55" t="s">
        <v>190</v>
      </c>
      <c r="C137" s="54">
        <v>0.18</v>
      </c>
      <c r="D137" s="54">
        <v>0.15</v>
      </c>
      <c r="E137" s="55" t="s">
        <v>46</v>
      </c>
      <c r="F137" s="75">
        <v>0.06</v>
      </c>
    </row>
    <row r="138" spans="2:6" x14ac:dyDescent="0.2">
      <c r="B138" s="55" t="s">
        <v>191</v>
      </c>
      <c r="C138" s="54">
        <v>0.18</v>
      </c>
      <c r="D138" s="54">
        <v>0.15</v>
      </c>
      <c r="E138" s="55" t="s">
        <v>46</v>
      </c>
      <c r="F138" s="75">
        <v>0.06</v>
      </c>
    </row>
    <row r="139" spans="2:6" x14ac:dyDescent="0.2">
      <c r="B139" s="55" t="s">
        <v>192</v>
      </c>
      <c r="C139" s="54">
        <v>0.24</v>
      </c>
      <c r="D139" s="54">
        <v>0.24</v>
      </c>
      <c r="E139" s="55" t="s">
        <v>158</v>
      </c>
      <c r="F139" s="75">
        <v>7.5999999999999998E-2</v>
      </c>
    </row>
    <row r="140" spans="2:6" x14ac:dyDescent="0.2">
      <c r="B140" s="55" t="s">
        <v>193</v>
      </c>
      <c r="C140" s="54">
        <v>0.24</v>
      </c>
      <c r="D140" s="54">
        <v>0.24</v>
      </c>
      <c r="E140" s="55" t="s">
        <v>158</v>
      </c>
      <c r="F140" s="75">
        <v>7.5999999999999998E-2</v>
      </c>
    </row>
    <row r="141" spans="2:6" x14ac:dyDescent="0.2">
      <c r="B141" s="55" t="s">
        <v>194</v>
      </c>
      <c r="C141" s="54">
        <v>0.24</v>
      </c>
      <c r="D141" s="54">
        <v>0.24</v>
      </c>
      <c r="E141" s="55" t="s">
        <v>158</v>
      </c>
      <c r="F141" s="75">
        <v>7.5999999999999998E-2</v>
      </c>
    </row>
    <row r="142" spans="2:6" x14ac:dyDescent="0.2">
      <c r="B142" s="55" t="s">
        <v>195</v>
      </c>
      <c r="C142" s="54">
        <v>0.24</v>
      </c>
      <c r="D142" s="54">
        <v>0.24</v>
      </c>
      <c r="E142" s="55" t="s">
        <v>158</v>
      </c>
      <c r="F142" s="75">
        <v>7.5999999999999998E-2</v>
      </c>
    </row>
    <row r="143" spans="2:6" x14ac:dyDescent="0.2">
      <c r="B143" s="55" t="s">
        <v>196</v>
      </c>
      <c r="C143" s="54">
        <v>0.24</v>
      </c>
      <c r="D143" s="54">
        <v>0.24</v>
      </c>
      <c r="E143" s="55" t="s">
        <v>158</v>
      </c>
      <c r="F143" s="75">
        <v>7.5999999999999998E-2</v>
      </c>
    </row>
    <row r="144" spans="2:6" x14ac:dyDescent="0.2">
      <c r="B144" s="55" t="s">
        <v>197</v>
      </c>
      <c r="C144" s="54">
        <v>0.24</v>
      </c>
      <c r="D144" s="54">
        <v>0.24</v>
      </c>
      <c r="E144" s="55" t="s">
        <v>158</v>
      </c>
      <c r="F144" s="75">
        <v>7.5999999999999998E-2</v>
      </c>
    </row>
    <row r="145" spans="2:6" x14ac:dyDescent="0.2">
      <c r="B145" s="55" t="s">
        <v>198</v>
      </c>
      <c r="C145" s="54">
        <v>0.24</v>
      </c>
      <c r="D145" s="54">
        <v>0.24</v>
      </c>
      <c r="E145" s="55" t="s">
        <v>158</v>
      </c>
      <c r="F145" s="75">
        <v>7.5999999999999998E-2</v>
      </c>
    </row>
    <row r="146" spans="2:6" x14ac:dyDescent="0.2">
      <c r="B146" s="55" t="s">
        <v>199</v>
      </c>
      <c r="C146" s="54">
        <v>0.12</v>
      </c>
      <c r="D146" s="54">
        <v>0.15</v>
      </c>
      <c r="E146" s="55" t="s">
        <v>71</v>
      </c>
      <c r="F146" s="75">
        <v>0.05</v>
      </c>
    </row>
    <row r="147" spans="2:6" x14ac:dyDescent="0.2">
      <c r="B147" s="55" t="s">
        <v>200</v>
      </c>
      <c r="C147" s="54">
        <v>0.12</v>
      </c>
      <c r="D147" s="54">
        <v>0.15</v>
      </c>
      <c r="E147" s="55" t="s">
        <v>71</v>
      </c>
      <c r="F147" s="75">
        <v>0.05</v>
      </c>
    </row>
    <row r="148" spans="2:6" x14ac:dyDescent="0.2">
      <c r="B148" s="22" t="s">
        <v>209</v>
      </c>
      <c r="C148" s="54">
        <v>0.24</v>
      </c>
      <c r="D148" s="54">
        <v>0.24</v>
      </c>
      <c r="E148" s="22" t="s">
        <v>44</v>
      </c>
      <c r="F148" s="75"/>
    </row>
    <row r="149" spans="2:6" x14ac:dyDescent="0.2">
      <c r="B149" s="55" t="s">
        <v>208</v>
      </c>
      <c r="C149" s="54">
        <v>0.24</v>
      </c>
      <c r="D149" s="54">
        <v>0.24</v>
      </c>
      <c r="E149" s="55" t="s">
        <v>44</v>
      </c>
      <c r="F149" s="75"/>
    </row>
    <row r="150" spans="2:6" x14ac:dyDescent="0.2">
      <c r="B150" s="22" t="s">
        <v>210</v>
      </c>
      <c r="C150" s="54">
        <v>0.24</v>
      </c>
      <c r="D150" s="54">
        <v>0.24</v>
      </c>
      <c r="E150" s="22" t="s">
        <v>44</v>
      </c>
      <c r="F150" s="75"/>
    </row>
    <row r="151" spans="2:6" x14ac:dyDescent="0.2">
      <c r="F151" s="75"/>
    </row>
    <row r="152" spans="2:6" x14ac:dyDescent="0.2">
      <c r="F152" s="75"/>
    </row>
    <row r="153" spans="2:6" x14ac:dyDescent="0.2">
      <c r="F153" s="75"/>
    </row>
    <row r="154" spans="2:6" x14ac:dyDescent="0.2">
      <c r="B154" s="22" t="s">
        <v>206</v>
      </c>
      <c r="C154" s="54">
        <v>1</v>
      </c>
      <c r="D154" s="54">
        <v>1</v>
      </c>
      <c r="E154" s="22" t="s">
        <v>207</v>
      </c>
      <c r="F154" s="75"/>
    </row>
    <row r="155" spans="2:6" x14ac:dyDescent="0.2">
      <c r="F155" s="75"/>
    </row>
    <row r="156" spans="2:6" x14ac:dyDescent="0.2">
      <c r="F156" s="75"/>
    </row>
    <row r="157" spans="2:6" x14ac:dyDescent="0.2">
      <c r="F157" s="75"/>
    </row>
    <row r="158" spans="2:6" x14ac:dyDescent="0.2">
      <c r="F158" s="75"/>
    </row>
    <row r="159" spans="2:6" x14ac:dyDescent="0.2">
      <c r="F159" s="75"/>
    </row>
    <row r="160" spans="2:6" x14ac:dyDescent="0.2">
      <c r="F160" s="75"/>
    </row>
    <row r="161" spans="6:6" x14ac:dyDescent="0.2">
      <c r="F161" s="75"/>
    </row>
    <row r="162" spans="6:6" x14ac:dyDescent="0.2">
      <c r="F162" s="75"/>
    </row>
    <row r="163" spans="6:6" x14ac:dyDescent="0.2">
      <c r="F163" s="75"/>
    </row>
    <row r="164" spans="6:6" x14ac:dyDescent="0.2">
      <c r="F164" s="75"/>
    </row>
    <row r="165" spans="6:6" x14ac:dyDescent="0.2">
      <c r="F165" s="75"/>
    </row>
    <row r="166" spans="6:6" x14ac:dyDescent="0.2">
      <c r="F166" s="75"/>
    </row>
    <row r="167" spans="6:6" x14ac:dyDescent="0.2">
      <c r="F167" s="75"/>
    </row>
    <row r="168" spans="6:6" x14ac:dyDescent="0.2">
      <c r="F168" s="75"/>
    </row>
    <row r="169" spans="6:6" x14ac:dyDescent="0.2">
      <c r="F169" s="75"/>
    </row>
    <row r="170" spans="6:6" x14ac:dyDescent="0.2">
      <c r="F170" s="75"/>
    </row>
    <row r="171" spans="6:6" x14ac:dyDescent="0.2">
      <c r="F171" s="75"/>
    </row>
    <row r="172" spans="6:6" x14ac:dyDescent="0.2">
      <c r="F172" s="75"/>
    </row>
    <row r="173" spans="6:6" x14ac:dyDescent="0.2">
      <c r="F173" s="75"/>
    </row>
    <row r="174" spans="6:6" x14ac:dyDescent="0.2">
      <c r="F174" s="75"/>
    </row>
    <row r="175" spans="6:6" x14ac:dyDescent="0.2">
      <c r="F175" s="75"/>
    </row>
    <row r="176" spans="6:6" x14ac:dyDescent="0.2">
      <c r="F176" s="75"/>
    </row>
    <row r="177" spans="6:6" x14ac:dyDescent="0.2">
      <c r="F177" s="75"/>
    </row>
    <row r="178" spans="6:6" x14ac:dyDescent="0.2">
      <c r="F178" s="75"/>
    </row>
    <row r="179" spans="6:6" x14ac:dyDescent="0.2">
      <c r="F179" s="75"/>
    </row>
    <row r="180" spans="6:6" x14ac:dyDescent="0.2">
      <c r="F180" s="75"/>
    </row>
    <row r="181" spans="6:6" x14ac:dyDescent="0.2">
      <c r="F181" s="75"/>
    </row>
    <row r="182" spans="6:6" x14ac:dyDescent="0.2">
      <c r="F182" s="75"/>
    </row>
    <row r="183" spans="6:6" x14ac:dyDescent="0.2">
      <c r="F183" s="75"/>
    </row>
    <row r="184" spans="6:6" x14ac:dyDescent="0.2">
      <c r="F184" s="75"/>
    </row>
    <row r="185" spans="6:6" x14ac:dyDescent="0.2">
      <c r="F185" s="75"/>
    </row>
    <row r="186" spans="6:6" x14ac:dyDescent="0.2">
      <c r="F186" s="75"/>
    </row>
    <row r="187" spans="6:6" x14ac:dyDescent="0.2">
      <c r="F187" s="75"/>
    </row>
    <row r="188" spans="6:6" x14ac:dyDescent="0.2">
      <c r="F188" s="75"/>
    </row>
    <row r="189" spans="6:6" x14ac:dyDescent="0.2">
      <c r="F189" s="75"/>
    </row>
    <row r="190" spans="6:6" x14ac:dyDescent="0.2">
      <c r="F190" s="75"/>
    </row>
    <row r="191" spans="6:6" x14ac:dyDescent="0.2">
      <c r="F191" s="75"/>
    </row>
    <row r="192" spans="6:6" x14ac:dyDescent="0.2">
      <c r="F192" s="75"/>
    </row>
    <row r="193" spans="6:6" x14ac:dyDescent="0.2">
      <c r="F193" s="75"/>
    </row>
    <row r="194" spans="6:6" x14ac:dyDescent="0.2">
      <c r="F194" s="75"/>
    </row>
    <row r="195" spans="6:6" x14ac:dyDescent="0.2">
      <c r="F195" s="75"/>
    </row>
  </sheetData>
  <sheetProtection algorithmName="SHA-512" hashValue="Dj49+9C36bgkpFt9D4Mz1r5pedhLQpMBpGYg/C/PgAAuiMDx7fIuQ/0ef1nf/8xJM/Qt+qS9GDeUGGtllSW7Yw==" saltValue="DTwhMEx2JQt2vHwl5cbZl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N5" sqref="N5"/>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719="",NA(),IF(Dokumentationshilfe!$B719&lt;Dokumentationshilfe!$D$830,0.9,IF(Dokumentationshilfe!$B719&lt;=Dokumentationshilfe!$F$830,1+(Dokumentationshilfe!$B719-Dokumentationshilfe!$D$830)/ABS(Dokumentationshilfe!$F$830-Dokumentationshilfe!$D$830),IF(Dokumentationshilfe!$B719&lt;=Dokumentationshilfe!$H$830,2+(Dokumentationshilfe!$B719-Dokumentationshilfe!$F$830)/ABS(Dokumentationshilfe!$H$830-Dokumentationshilfe!$F$830),IF(Dokumentationshilfe!$B719&lt;=Dokumentationshilfe!$J$830,3+(Dokumentationshilfe!$B719-Dokumentationshilfe!$H$830)/ABS(Dokumentationshilfe!$J$830-Dokumentationshilfe!$H$830),IF(Dokumentationshilfe!$B719&lt;=Dokumentationshilfe!$L$830,4+(Dokumentationshilfe!$B719-Dokumentationshilfe!$J$830)/ABS(Dokumentationshilfe!$L$830-Dokumentationshilfe!$J$830),IF(Dokumentationshilfe!$B719&lt;=Dokumentationshilfe!$N$830,5+(Dokumentationshilfe!$B719-Dokumentationshilfe!$L$830)/ABS(Dokumentationshilfe!$N$830-Dokumentationshilfe!$L$830),IF(Dokumentationshilfe!$B719&lt;=Dokumentationshilfe!$P$830,6+(Dokumentationshilfe!$B719-Dokumentationshilfe!$N$830)/ABS(Dokumentationshilfe!$P$830-Dokumentationshilfe!$N$830),7.1))))))))</f>
        <v>#N/A</v>
      </c>
      <c r="Q4" s="49" t="s">
        <v>29</v>
      </c>
      <c r="W4" s="49"/>
      <c r="X4" s="49" t="s">
        <v>218</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WBC</v>
      </c>
      <c r="AA6" s="49" t="s">
        <v>219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RBC</v>
      </c>
      <c r="AA7" t="s">
        <v>220</v>
      </c>
      <c r="AB7" t="s">
        <v>221</v>
      </c>
      <c r="AC7" t="s">
        <v>222</v>
      </c>
      <c r="AD7" t="s">
        <v>223</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Hb</v>
      </c>
      <c r="AA8" t="s">
        <v>224</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HCT</v>
      </c>
      <c r="AA9" t="s">
        <v>60</v>
      </c>
      <c r="AB9" t="s">
        <v>224</v>
      </c>
      <c r="AC9" t="s">
        <v>224</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PLT</v>
      </c>
      <c r="AA10" t="s">
        <v>44</v>
      </c>
      <c r="AB10" t="s">
        <v>224</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MCV</v>
      </c>
      <c r="AA11" t="s">
        <v>225</v>
      </c>
      <c r="AB11" t="s">
        <v>224</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226</v>
      </c>
      <c r="W12" s="49"/>
      <c r="X12" t="str">
        <f>Dokumentationshilfe!A77</f>
        <v>CRP</v>
      </c>
      <c r="AA12" t="s">
        <v>158</v>
      </c>
      <c r="AB12" t="s">
        <v>224</v>
      </c>
      <c r="AC12" t="s">
        <v>225</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227</v>
      </c>
      <c r="X13">
        <f>Dokumentationshilfe!S77</f>
        <v>0</v>
      </c>
      <c r="AA13" t="s">
        <v>228</v>
      </c>
      <c r="AB13" t="s">
        <v>224</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229</v>
      </c>
      <c r="X14">
        <f>Dokumentationshilfe!AK77</f>
        <v>0</v>
      </c>
      <c r="AA14" t="s">
        <v>230</v>
      </c>
      <c r="AB14" t="s">
        <v>224</v>
      </c>
      <c r="AC14" t="s">
        <v>228</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231</v>
      </c>
      <c r="AA15" t="s">
        <v>232</v>
      </c>
      <c r="AB15" t="s">
        <v>224</v>
      </c>
      <c r="AC15" t="s">
        <v>230</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AA16" t="s">
        <v>233</v>
      </c>
      <c r="AB16" t="s">
        <v>224</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AA17" t="s">
        <v>95</v>
      </c>
      <c r="AB17" t="s">
        <v>224</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224</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224</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224</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225</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228</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1" t="s">
        <v>205</v>
      </c>
      <c r="R28" s="221"/>
      <c r="S28" s="221"/>
      <c r="T28" s="221"/>
      <c r="U28" s="221"/>
      <c r="V28" s="64"/>
      <c r="W28" s="64"/>
      <c r="AB28" t="s">
        <v>60</v>
      </c>
      <c r="AC28" t="s">
        <v>230</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1"/>
      <c r="R29" s="221"/>
      <c r="S29" s="221"/>
      <c r="T29" s="221"/>
      <c r="U29" s="221"/>
      <c r="V29" s="64"/>
      <c r="W29" s="64"/>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1"/>
      <c r="R30" s="221"/>
      <c r="S30" s="221"/>
      <c r="T30" s="221"/>
      <c r="U30" s="221"/>
      <c r="V30" s="64"/>
      <c r="W30" s="64"/>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1"/>
      <c r="R31" s="221"/>
      <c r="S31" s="221"/>
      <c r="T31" s="221"/>
      <c r="U31" s="221"/>
      <c r="V31" s="64"/>
      <c r="W31" s="64"/>
      <c r="AB31" t="s">
        <v>60</v>
      </c>
      <c r="AC31" t="s">
        <v>95</v>
      </c>
      <c r="AD31">
        <v>1000000</v>
      </c>
    </row>
    <row r="32" spans="3:30" ht="13.5" thickBot="1" x14ac:dyDescent="0.25">
      <c r="Q32" s="221"/>
      <c r="R32" s="221"/>
      <c r="S32" s="221"/>
      <c r="T32" s="221"/>
      <c r="U32" s="221"/>
      <c r="V32" s="64"/>
      <c r="W32" s="64"/>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21"/>
      <c r="R33" s="221"/>
      <c r="S33" s="221"/>
      <c r="T33" s="221"/>
      <c r="U33" s="221"/>
      <c r="V33" s="64"/>
      <c r="W33" s="64"/>
    </row>
    <row r="34" spans="3:30" x14ac:dyDescent="0.2">
      <c r="C34" s="4"/>
      <c r="L34" s="7"/>
      <c r="Q34" s="221"/>
      <c r="R34" s="221"/>
      <c r="S34" s="221"/>
      <c r="T34" s="221"/>
      <c r="U34" s="221"/>
      <c r="V34" s="64"/>
      <c r="W34" s="64"/>
      <c r="AB34" t="s">
        <v>44</v>
      </c>
      <c r="AC34" t="s">
        <v>224</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719="",NA(),IF(Dokumentationshilfe!$T719&lt;Dokumentationshilfe!$V$830,0.9,IF(Dokumentationshilfe!$T719&lt;=Dokumentationshilfe!$X$830,1+(Dokumentationshilfe!$T719-Dokumentationshilfe!$V$830)/ABS(Dokumentationshilfe!$X$830-Dokumentationshilfe!$V$830),IF(Dokumentationshilfe!$T719&lt;=Dokumentationshilfe!$Z$830,2+(Dokumentationshilfe!$T719-Dokumentationshilfe!$X$830)/ABS(Dokumentationshilfe!$Z$830-Dokumentationshilfe!$X$830),IF(Dokumentationshilfe!$T719&lt;=Dokumentationshilfe!$AB$830,3+(Dokumentationshilfe!$T719-Dokumentationshilfe!$Z$830)/ABS(Dokumentationshilfe!$AB$830-Dokumentationshilfe!$Z$830),IF(Dokumentationshilfe!$T719&lt;=Dokumentationshilfe!$AD$830,4+(Dokumentationshilfe!$T719-Dokumentationshilfe!$AB$830)/ABS(Dokumentationshilfe!$AD$830-Dokumentationshilfe!$AB$830),IF(Dokumentationshilfe!$T719&lt;=Dokumentationshilfe!$AF$830,5+(Dokumentationshilfe!$T719-Dokumentationshilfe!$AD$830)/ABS(Dokumentationshilfe!$AF$830-Dokumentationshilfe!$AD$830),IF(Dokumentationshilfe!$T719&lt;=Dokumentationshilfe!$AH$830,6+(Dokumentationshilfe!$T719-Dokumentationshilfe!$AF$830)/ABS(Dokumentationshilfe!$AH$830-Dokumentationshilfe!$AF$830),7.1))))))))</f>
        <v>#N/A</v>
      </c>
      <c r="Q35" s="221"/>
      <c r="R35" s="221"/>
      <c r="S35" s="221"/>
      <c r="T35" s="221"/>
      <c r="U35" s="221"/>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225</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235</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236</v>
      </c>
      <c r="AB39" t="s">
        <v>44</v>
      </c>
      <c r="AC39" t="s">
        <v>228</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237</v>
      </c>
      <c r="AB40" t="s">
        <v>44</v>
      </c>
      <c r="AC40" t="s">
        <v>230</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238</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239</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240</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225</v>
      </c>
      <c r="AC46" t="s">
        <v>224</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225</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225</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225</v>
      </c>
      <c r="AC49" t="s">
        <v>225</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225</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225</v>
      </c>
      <c r="AC51" t="s">
        <v>228</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225</v>
      </c>
      <c r="AC52" t="s">
        <v>230</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225</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225</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225</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225</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224</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225</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719="",NA(),IF(Dokumentationshilfe!$AL719&lt;Dokumentationshilfe!$AN$830,0.9,IF(Dokumentationshilfe!$AL719&lt;=Dokumentationshilfe!$AP$830,1+(Dokumentationshilfe!$AL719-Dokumentationshilfe!$AN$830)/ABS(Dokumentationshilfe!$AP$830-Dokumentationshilfe!$AN$830),IF(Dokumentationshilfe!$AL719&lt;=Dokumentationshilfe!$AR$830,2+(Dokumentationshilfe!$AL719-Dokumentationshilfe!$AP$830)/ABS(Dokumentationshilfe!$AR$830-Dokumentationshilfe!$AP$830),IF(Dokumentationshilfe!$AL719&lt;=Dokumentationshilfe!$AT$830,3+(Dokumentationshilfe!$AL719-Dokumentationshilfe!$AR$830)/ABS(Dokumentationshilfe!$AT$830-Dokumentationshilfe!$AR$830),IF(Dokumentationshilfe!$AL719&lt;=Dokumentationshilfe!$AV$830,4+(Dokumentationshilfe!$AL719-Dokumentationshilfe!$AT$830)/ABS(Dokumentationshilfe!$AV$830-Dokumentationshilfe!$AT$830),IF(Dokumentationshilfe!$AL719&lt;=Dokumentationshilfe!$AX$830,5+(Dokumentationshilfe!$AL719-Dokumentationshilfe!$AV$830)/ABS(Dokumentationshilfe!$AX$830-Dokumentationshilfe!$AV$830),IF(Dokumentationshilfe!$AL719&lt;=Dokumentationshilfe!$AZ$830,6+(Dokumentationshilfe!$AL719-Dokumentationshilfe!$AX$830)/ABS(Dokumentationshilfe!$AZ$830-Dokumentationshilfe!$AX$830),7.1))))))))</f>
        <v>#N/A</v>
      </c>
      <c r="AB63" t="s">
        <v>158</v>
      </c>
      <c r="AC63" t="s">
        <v>228</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230</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228</v>
      </c>
      <c r="AC70" t="s">
        <v>224</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228</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228</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228</v>
      </c>
      <c r="AC73" t="s">
        <v>225</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228</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228</v>
      </c>
      <c r="AC75" t="s">
        <v>228</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228</v>
      </c>
      <c r="AC76" t="s">
        <v>230</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228</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228</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228</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228</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230</v>
      </c>
      <c r="AC82" t="s">
        <v>224</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230</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230</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230</v>
      </c>
      <c r="AC85" t="s">
        <v>225</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230</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230</v>
      </c>
      <c r="AC87" t="s">
        <v>228</v>
      </c>
      <c r="AD87">
        <v>1000000000000000</v>
      </c>
    </row>
    <row r="88" spans="4:30" x14ac:dyDescent="0.2">
      <c r="D88" s="2"/>
      <c r="E88" s="2"/>
      <c r="F88" s="2"/>
      <c r="G88" s="2"/>
      <c r="H88" s="2"/>
      <c r="I88" s="2"/>
      <c r="J88" s="2"/>
      <c r="K88" s="2"/>
      <c r="L88" s="3"/>
      <c r="AB88" t="s">
        <v>230</v>
      </c>
      <c r="AC88" t="s">
        <v>230</v>
      </c>
      <c r="AD88">
        <v>1</v>
      </c>
    </row>
    <row r="89" spans="4:30" x14ac:dyDescent="0.2">
      <c r="D89" t="s">
        <v>10</v>
      </c>
      <c r="E89" t="s">
        <v>18</v>
      </c>
      <c r="F89" s="5" t="s">
        <v>11</v>
      </c>
      <c r="G89" s="5" t="s">
        <v>12</v>
      </c>
      <c r="H89" s="5" t="s">
        <v>13</v>
      </c>
      <c r="I89" s="5" t="s">
        <v>14</v>
      </c>
      <c r="J89" s="5" t="s">
        <v>15</v>
      </c>
      <c r="K89" s="5" t="s">
        <v>16</v>
      </c>
      <c r="L89" s="6" t="s">
        <v>17</v>
      </c>
      <c r="AB89" t="s">
        <v>230</v>
      </c>
      <c r="AC89" t="s">
        <v>232</v>
      </c>
      <c r="AD89">
        <v>1000</v>
      </c>
    </row>
    <row r="90" spans="4:30" x14ac:dyDescent="0.2">
      <c r="L90" s="7"/>
      <c r="AB90" t="s">
        <v>230</v>
      </c>
      <c r="AC90" t="s">
        <v>233</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230</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230</v>
      </c>
      <c r="AC92" t="s">
        <v>234</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232</v>
      </c>
      <c r="AC94" t="s">
        <v>224</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232</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232</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232</v>
      </c>
      <c r="AC97" t="s">
        <v>225</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232</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232</v>
      </c>
      <c r="AC99" t="s">
        <v>228</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232</v>
      </c>
      <c r="AC100" t="s">
        <v>230</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232</v>
      </c>
      <c r="AC102" t="s">
        <v>233</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232</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233</v>
      </c>
      <c r="AC106" t="s">
        <v>224</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233</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233</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233</v>
      </c>
      <c r="AC109" t="s">
        <v>225</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233</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233</v>
      </c>
      <c r="AC111" t="s">
        <v>228</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233</v>
      </c>
      <c r="AC112" t="s">
        <v>230</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233</v>
      </c>
      <c r="AC113" t="s">
        <v>232</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233</v>
      </c>
      <c r="AC115" t="s">
        <v>95</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224</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225</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228</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230</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232</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233</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234</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234</v>
      </c>
      <c r="AC130" t="s">
        <v>224</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234</v>
      </c>
      <c r="AC133" t="s">
        <v>225</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234</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234</v>
      </c>
      <c r="AC135" t="s">
        <v>228</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234</v>
      </c>
      <c r="AC136" t="s">
        <v>230</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234</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234</v>
      </c>
      <c r="AC140" t="s">
        <v>234</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8">
        <v>1</v>
      </c>
      <c r="G175" s="8">
        <v>2</v>
      </c>
      <c r="H175" s="8">
        <v>3</v>
      </c>
      <c r="I175" s="8">
        <v>4</v>
      </c>
      <c r="J175" s="8">
        <v>5</v>
      </c>
      <c r="K175" s="8">
        <v>6</v>
      </c>
      <c r="L175" s="9">
        <v>7</v>
      </c>
    </row>
    <row r="176" spans="4:14" x14ac:dyDescent="0.2">
      <c r="D176" s="8">
        <v>2</v>
      </c>
      <c r="E176" s="8"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8">
        <v>1</v>
      </c>
      <c r="G176" s="8">
        <v>2</v>
      </c>
      <c r="H176" s="8">
        <v>3</v>
      </c>
      <c r="I176" s="8">
        <v>4</v>
      </c>
      <c r="J176" s="8">
        <v>5</v>
      </c>
      <c r="K176" s="8">
        <v>6</v>
      </c>
      <c r="L176" s="9">
        <v>7</v>
      </c>
    </row>
    <row r="177" spans="4:12" x14ac:dyDescent="0.2">
      <c r="D177" s="8">
        <v>3</v>
      </c>
      <c r="E177" s="8"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8">
        <v>1</v>
      </c>
      <c r="G177" s="8">
        <v>2</v>
      </c>
      <c r="H177" s="8">
        <v>3</v>
      </c>
      <c r="I177" s="8">
        <v>4</v>
      </c>
      <c r="J177" s="8">
        <v>5</v>
      </c>
      <c r="K177" s="8">
        <v>6</v>
      </c>
      <c r="L177" s="9">
        <v>7</v>
      </c>
    </row>
    <row r="178" spans="4:12" x14ac:dyDescent="0.2">
      <c r="D178" s="8">
        <v>4</v>
      </c>
      <c r="E178" s="8"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8">
        <v>1</v>
      </c>
      <c r="G178" s="8">
        <v>2</v>
      </c>
      <c r="H178" s="8">
        <v>3</v>
      </c>
      <c r="I178" s="8">
        <v>4</v>
      </c>
      <c r="J178" s="8">
        <v>5</v>
      </c>
      <c r="K178" s="8">
        <v>6</v>
      </c>
      <c r="L178" s="9">
        <v>7</v>
      </c>
    </row>
    <row r="179" spans="4:12" x14ac:dyDescent="0.2">
      <c r="D179" s="8">
        <v>5</v>
      </c>
      <c r="E179" s="8"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8">
        <v>1</v>
      </c>
      <c r="G179" s="8">
        <v>2</v>
      </c>
      <c r="H179" s="8">
        <v>3</v>
      </c>
      <c r="I179" s="8">
        <v>4</v>
      </c>
      <c r="J179" s="8">
        <v>5</v>
      </c>
      <c r="K179" s="8">
        <v>6</v>
      </c>
      <c r="L179" s="9">
        <v>7</v>
      </c>
    </row>
    <row r="180" spans="4:12" x14ac:dyDescent="0.2">
      <c r="D180" s="8">
        <v>6</v>
      </c>
      <c r="E180" s="8"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8">
        <v>1</v>
      </c>
      <c r="G180" s="8">
        <v>2</v>
      </c>
      <c r="H180" s="8">
        <v>3</v>
      </c>
      <c r="I180" s="8">
        <v>4</v>
      </c>
      <c r="J180" s="8">
        <v>5</v>
      </c>
      <c r="K180" s="8">
        <v>6</v>
      </c>
      <c r="L180" s="9">
        <v>7</v>
      </c>
    </row>
    <row r="181" spans="4:12" x14ac:dyDescent="0.2">
      <c r="D181" s="8">
        <v>7</v>
      </c>
      <c r="E181" s="8"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8">
        <v>1</v>
      </c>
      <c r="G181" s="8">
        <v>2</v>
      </c>
      <c r="H181" s="8">
        <v>3</v>
      </c>
      <c r="I181" s="8">
        <v>4</v>
      </c>
      <c r="J181" s="8">
        <v>5</v>
      </c>
      <c r="K181" s="8">
        <v>6</v>
      </c>
      <c r="L181" s="9">
        <v>7</v>
      </c>
    </row>
    <row r="182" spans="4:12" x14ac:dyDescent="0.2">
      <c r="D182" s="8">
        <v>8</v>
      </c>
      <c r="E182" s="8"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8">
        <v>1</v>
      </c>
      <c r="G182" s="8">
        <v>2</v>
      </c>
      <c r="H182" s="8">
        <v>3</v>
      </c>
      <c r="I182" s="8">
        <v>4</v>
      </c>
      <c r="J182" s="8">
        <v>5</v>
      </c>
      <c r="K182" s="8">
        <v>6</v>
      </c>
      <c r="L182" s="9">
        <v>7</v>
      </c>
    </row>
    <row r="183" spans="4:12" x14ac:dyDescent="0.2">
      <c r="D183" s="8">
        <v>9</v>
      </c>
      <c r="E183" s="8"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8">
        <v>1</v>
      </c>
      <c r="G183" s="8">
        <v>2</v>
      </c>
      <c r="H183" s="8">
        <v>3</v>
      </c>
      <c r="I183" s="8">
        <v>4</v>
      </c>
      <c r="J183" s="8">
        <v>5</v>
      </c>
      <c r="K183" s="8">
        <v>6</v>
      </c>
      <c r="L183" s="9">
        <v>7</v>
      </c>
    </row>
    <row r="184" spans="4:12" x14ac:dyDescent="0.2">
      <c r="D184" s="8">
        <v>10</v>
      </c>
      <c r="E184" s="8"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8">
        <v>1</v>
      </c>
      <c r="G184" s="8">
        <v>2</v>
      </c>
      <c r="H184" s="8">
        <v>3</v>
      </c>
      <c r="I184" s="8">
        <v>4</v>
      </c>
      <c r="J184" s="8">
        <v>5</v>
      </c>
      <c r="K184" s="8">
        <v>6</v>
      </c>
      <c r="L184" s="9">
        <v>7</v>
      </c>
    </row>
    <row r="185" spans="4:12" x14ac:dyDescent="0.2">
      <c r="D185" s="8">
        <v>11</v>
      </c>
      <c r="E185" s="8"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8">
        <v>1</v>
      </c>
      <c r="G185" s="8">
        <v>2</v>
      </c>
      <c r="H185" s="8">
        <v>3</v>
      </c>
      <c r="I185" s="8">
        <v>4</v>
      </c>
      <c r="J185" s="8">
        <v>5</v>
      </c>
      <c r="K185" s="8">
        <v>6</v>
      </c>
      <c r="L185" s="9">
        <v>7</v>
      </c>
    </row>
    <row r="186" spans="4:12" x14ac:dyDescent="0.2">
      <c r="D186" s="8">
        <v>12</v>
      </c>
      <c r="E186" s="8"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8">
        <v>1</v>
      </c>
      <c r="G186" s="8">
        <v>2</v>
      </c>
      <c r="H186" s="8">
        <v>3</v>
      </c>
      <c r="I186" s="8">
        <v>4</v>
      </c>
      <c r="J186" s="8">
        <v>5</v>
      </c>
      <c r="K186" s="8">
        <v>6</v>
      </c>
      <c r="L186" s="9">
        <v>7</v>
      </c>
    </row>
    <row r="187" spans="4:12" x14ac:dyDescent="0.2">
      <c r="D187" s="8">
        <v>13</v>
      </c>
      <c r="E187" s="8"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8">
        <v>1</v>
      </c>
      <c r="G187" s="8">
        <v>2</v>
      </c>
      <c r="H187" s="8">
        <v>3</v>
      </c>
      <c r="I187" s="8">
        <v>4</v>
      </c>
      <c r="J187" s="8">
        <v>5</v>
      </c>
      <c r="K187" s="8">
        <v>6</v>
      </c>
      <c r="L187" s="9">
        <v>7</v>
      </c>
    </row>
    <row r="188" spans="4:12" x14ac:dyDescent="0.2">
      <c r="D188" s="8">
        <v>14</v>
      </c>
      <c r="E188" s="8"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8">
        <v>1</v>
      </c>
      <c r="G188" s="8">
        <v>2</v>
      </c>
      <c r="H188" s="8">
        <v>3</v>
      </c>
      <c r="I188" s="8">
        <v>4</v>
      </c>
      <c r="J188" s="8">
        <v>5</v>
      </c>
      <c r="K188" s="8">
        <v>6</v>
      </c>
      <c r="L188" s="9">
        <v>7</v>
      </c>
    </row>
    <row r="189" spans="4:12" x14ac:dyDescent="0.2">
      <c r="D189" s="8">
        <v>15</v>
      </c>
      <c r="E189" s="8"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8">
        <v>1</v>
      </c>
      <c r="G189" s="8">
        <v>2</v>
      </c>
      <c r="H189" s="8">
        <v>3</v>
      </c>
      <c r="I189" s="8">
        <v>4</v>
      </c>
      <c r="J189" s="8">
        <v>5</v>
      </c>
      <c r="K189" s="8">
        <v>6</v>
      </c>
      <c r="L189" s="9">
        <v>7</v>
      </c>
    </row>
    <row r="190" spans="4:12" x14ac:dyDescent="0.2">
      <c r="D190" s="8">
        <v>16</v>
      </c>
      <c r="E190" s="8"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8">
        <v>1</v>
      </c>
      <c r="G190" s="8">
        <v>2</v>
      </c>
      <c r="H190" s="8">
        <v>3</v>
      </c>
      <c r="I190" s="8">
        <v>4</v>
      </c>
      <c r="J190" s="8">
        <v>5</v>
      </c>
      <c r="K190" s="8">
        <v>6</v>
      </c>
      <c r="L190" s="9">
        <v>7</v>
      </c>
    </row>
    <row r="191" spans="4:12" x14ac:dyDescent="0.2">
      <c r="D191" s="8">
        <v>17</v>
      </c>
      <c r="E191" s="8"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8">
        <v>1</v>
      </c>
      <c r="G191" s="8">
        <v>2</v>
      </c>
      <c r="H191" s="8">
        <v>3</v>
      </c>
      <c r="I191" s="8">
        <v>4</v>
      </c>
      <c r="J191" s="8">
        <v>5</v>
      </c>
      <c r="K191" s="8">
        <v>6</v>
      </c>
      <c r="L191" s="9">
        <v>7</v>
      </c>
    </row>
    <row r="192" spans="4:12" x14ac:dyDescent="0.2">
      <c r="D192" s="8">
        <v>18</v>
      </c>
      <c r="E192" s="8"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8">
        <v>1</v>
      </c>
      <c r="G192" s="8">
        <v>2</v>
      </c>
      <c r="H192" s="8">
        <v>3</v>
      </c>
      <c r="I192" s="8">
        <v>4</v>
      </c>
      <c r="J192" s="8">
        <v>5</v>
      </c>
      <c r="K192" s="8">
        <v>6</v>
      </c>
      <c r="L192" s="9">
        <v>7</v>
      </c>
    </row>
    <row r="193" spans="4:14" x14ac:dyDescent="0.2">
      <c r="D193" s="8">
        <v>19</v>
      </c>
      <c r="E193" s="8"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8">
        <v>1</v>
      </c>
      <c r="G193" s="8">
        <v>2</v>
      </c>
      <c r="H193" s="8">
        <v>3</v>
      </c>
      <c r="I193" s="8">
        <v>4</v>
      </c>
      <c r="J193" s="8">
        <v>5</v>
      </c>
      <c r="K193" s="8">
        <v>6</v>
      </c>
      <c r="L193" s="9">
        <v>7</v>
      </c>
    </row>
    <row r="194" spans="4:14" x14ac:dyDescent="0.2">
      <c r="D194" s="8">
        <v>20</v>
      </c>
      <c r="E194" s="8"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8">
        <v>1</v>
      </c>
      <c r="G194" s="8">
        <v>2</v>
      </c>
      <c r="H194" s="8">
        <v>3</v>
      </c>
      <c r="I194" s="8">
        <v>4</v>
      </c>
      <c r="J194" s="8">
        <v>5</v>
      </c>
      <c r="K194" s="8">
        <v>6</v>
      </c>
      <c r="L194" s="9">
        <v>7</v>
      </c>
    </row>
    <row r="195" spans="4:14" x14ac:dyDescent="0.2">
      <c r="D195" s="8">
        <v>21</v>
      </c>
      <c r="E195" s="8"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8">
        <v>1</v>
      </c>
      <c r="G195" s="8">
        <v>2</v>
      </c>
      <c r="H195" s="8">
        <v>3</v>
      </c>
      <c r="I195" s="8">
        <v>4</v>
      </c>
      <c r="J195" s="8">
        <v>5</v>
      </c>
      <c r="K195" s="8">
        <v>6</v>
      </c>
      <c r="L195" s="9">
        <v>7</v>
      </c>
    </row>
    <row r="196" spans="4:14" x14ac:dyDescent="0.2">
      <c r="D196" s="8">
        <v>22</v>
      </c>
      <c r="E196" s="8"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8">
        <v>1</v>
      </c>
      <c r="G196" s="8">
        <v>2</v>
      </c>
      <c r="H196" s="8">
        <v>3</v>
      </c>
      <c r="I196" s="8">
        <v>4</v>
      </c>
      <c r="J196" s="8">
        <v>5</v>
      </c>
      <c r="K196" s="8">
        <v>6</v>
      </c>
      <c r="L196" s="9">
        <v>7</v>
      </c>
    </row>
    <row r="197" spans="4:14" x14ac:dyDescent="0.2">
      <c r="D197" s="8">
        <v>23</v>
      </c>
      <c r="E197" s="8"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8">
        <v>1</v>
      </c>
      <c r="G197" s="8">
        <v>2</v>
      </c>
      <c r="H197" s="8">
        <v>3</v>
      </c>
      <c r="I197" s="8">
        <v>4</v>
      </c>
      <c r="J197" s="8">
        <v>5</v>
      </c>
      <c r="K197" s="8">
        <v>6</v>
      </c>
      <c r="L197" s="9">
        <v>7</v>
      </c>
    </row>
    <row r="198" spans="4:14" x14ac:dyDescent="0.2">
      <c r="D198" s="8">
        <v>24</v>
      </c>
      <c r="E198" s="8"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8">
        <v>1</v>
      </c>
      <c r="G198" s="8">
        <v>2</v>
      </c>
      <c r="H198" s="8">
        <v>3</v>
      </c>
      <c r="I198" s="8">
        <v>4</v>
      </c>
      <c r="J198" s="8">
        <v>5</v>
      </c>
      <c r="K198" s="8">
        <v>6</v>
      </c>
      <c r="L198" s="9">
        <v>7</v>
      </c>
    </row>
    <row r="199" spans="4:14" ht="13.5" thickBot="1" x14ac:dyDescent="0.25">
      <c r="D199" s="11">
        <v>25</v>
      </c>
      <c r="E199" s="8"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8">
        <v>1</v>
      </c>
      <c r="G203" s="8">
        <v>2</v>
      </c>
      <c r="H203" s="8">
        <v>3</v>
      </c>
      <c r="I203" s="8">
        <v>4</v>
      </c>
      <c r="J203" s="8">
        <v>5</v>
      </c>
      <c r="K203" s="8">
        <v>6</v>
      </c>
      <c r="L203" s="9">
        <v>7</v>
      </c>
      <c r="N203" t="s">
        <v>204</v>
      </c>
    </row>
    <row r="204" spans="4:14" x14ac:dyDescent="0.2">
      <c r="D204" s="8">
        <v>2</v>
      </c>
      <c r="E204" s="8"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8">
        <v>1</v>
      </c>
      <c r="G204" s="8">
        <v>2</v>
      </c>
      <c r="H204" s="8">
        <v>3</v>
      </c>
      <c r="I204" s="8">
        <v>4</v>
      </c>
      <c r="J204" s="8">
        <v>5</v>
      </c>
      <c r="K204" s="8">
        <v>6</v>
      </c>
      <c r="L204" s="9">
        <v>7</v>
      </c>
    </row>
    <row r="205" spans="4:14" x14ac:dyDescent="0.2">
      <c r="D205" s="8">
        <v>3</v>
      </c>
      <c r="E205" s="8"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8">
        <v>1</v>
      </c>
      <c r="G205" s="8">
        <v>2</v>
      </c>
      <c r="H205" s="8">
        <v>3</v>
      </c>
      <c r="I205" s="8">
        <v>4</v>
      </c>
      <c r="J205" s="8">
        <v>5</v>
      </c>
      <c r="K205" s="8">
        <v>6</v>
      </c>
      <c r="L205" s="9">
        <v>7</v>
      </c>
    </row>
    <row r="206" spans="4:14" x14ac:dyDescent="0.2">
      <c r="D206" s="8">
        <v>4</v>
      </c>
      <c r="E206" s="8"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8">
        <v>1</v>
      </c>
      <c r="G206" s="8">
        <v>2</v>
      </c>
      <c r="H206" s="8">
        <v>3</v>
      </c>
      <c r="I206" s="8">
        <v>4</v>
      </c>
      <c r="J206" s="8">
        <v>5</v>
      </c>
      <c r="K206" s="8">
        <v>6</v>
      </c>
      <c r="L206" s="9">
        <v>7</v>
      </c>
    </row>
    <row r="207" spans="4:14" x14ac:dyDescent="0.2">
      <c r="D207" s="8">
        <v>5</v>
      </c>
      <c r="E207" s="8"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8">
        <v>1</v>
      </c>
      <c r="G207" s="8">
        <v>2</v>
      </c>
      <c r="H207" s="8">
        <v>3</v>
      </c>
      <c r="I207" s="8">
        <v>4</v>
      </c>
      <c r="J207" s="8">
        <v>5</v>
      </c>
      <c r="K207" s="8">
        <v>6</v>
      </c>
      <c r="L207" s="9">
        <v>7</v>
      </c>
    </row>
    <row r="208" spans="4:14" x14ac:dyDescent="0.2">
      <c r="D208" s="8">
        <v>6</v>
      </c>
      <c r="E208" s="8"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8">
        <v>1</v>
      </c>
      <c r="G208" s="8">
        <v>2</v>
      </c>
      <c r="H208" s="8">
        <v>3</v>
      </c>
      <c r="I208" s="8">
        <v>4</v>
      </c>
      <c r="J208" s="8">
        <v>5</v>
      </c>
      <c r="K208" s="8">
        <v>6</v>
      </c>
      <c r="L208" s="9">
        <v>7</v>
      </c>
    </row>
    <row r="209" spans="4:12" x14ac:dyDescent="0.2">
      <c r="D209" s="8">
        <v>7</v>
      </c>
      <c r="E209" s="8"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8">
        <v>1</v>
      </c>
      <c r="G209" s="8">
        <v>2</v>
      </c>
      <c r="H209" s="8">
        <v>3</v>
      </c>
      <c r="I209" s="8">
        <v>4</v>
      </c>
      <c r="J209" s="8">
        <v>5</v>
      </c>
      <c r="K209" s="8">
        <v>6</v>
      </c>
      <c r="L209" s="9">
        <v>7</v>
      </c>
    </row>
    <row r="210" spans="4:12" x14ac:dyDescent="0.2">
      <c r="D210" s="8">
        <v>8</v>
      </c>
      <c r="E210" s="8"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8">
        <v>1</v>
      </c>
      <c r="G210" s="8">
        <v>2</v>
      </c>
      <c r="H210" s="8">
        <v>3</v>
      </c>
      <c r="I210" s="8">
        <v>4</v>
      </c>
      <c r="J210" s="8">
        <v>5</v>
      </c>
      <c r="K210" s="8">
        <v>6</v>
      </c>
      <c r="L210" s="9">
        <v>7</v>
      </c>
    </row>
    <row r="211" spans="4:12" x14ac:dyDescent="0.2">
      <c r="D211" s="8">
        <v>9</v>
      </c>
      <c r="E211" s="8"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8">
        <v>1</v>
      </c>
      <c r="G211" s="8">
        <v>2</v>
      </c>
      <c r="H211" s="8">
        <v>3</v>
      </c>
      <c r="I211" s="8">
        <v>4</v>
      </c>
      <c r="J211" s="8">
        <v>5</v>
      </c>
      <c r="K211" s="8">
        <v>6</v>
      </c>
      <c r="L211" s="9">
        <v>7</v>
      </c>
    </row>
    <row r="212" spans="4:12" x14ac:dyDescent="0.2">
      <c r="D212" s="8">
        <v>10</v>
      </c>
      <c r="E212" s="8"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8">
        <v>1</v>
      </c>
      <c r="G212" s="8">
        <v>2</v>
      </c>
      <c r="H212" s="8">
        <v>3</v>
      </c>
      <c r="I212" s="8">
        <v>4</v>
      </c>
      <c r="J212" s="8">
        <v>5</v>
      </c>
      <c r="K212" s="8">
        <v>6</v>
      </c>
      <c r="L212" s="9">
        <v>7</v>
      </c>
    </row>
    <row r="213" spans="4:12" x14ac:dyDescent="0.2">
      <c r="D213" s="8">
        <v>11</v>
      </c>
      <c r="E213" s="8"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8">
        <v>1</v>
      </c>
      <c r="G213" s="8">
        <v>2</v>
      </c>
      <c r="H213" s="8">
        <v>3</v>
      </c>
      <c r="I213" s="8">
        <v>4</v>
      </c>
      <c r="J213" s="8">
        <v>5</v>
      </c>
      <c r="K213" s="8">
        <v>6</v>
      </c>
      <c r="L213" s="9">
        <v>7</v>
      </c>
    </row>
    <row r="214" spans="4:12" x14ac:dyDescent="0.2">
      <c r="D214" s="8">
        <v>12</v>
      </c>
      <c r="E214" s="8"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8">
        <v>1</v>
      </c>
      <c r="G214" s="8">
        <v>2</v>
      </c>
      <c r="H214" s="8">
        <v>3</v>
      </c>
      <c r="I214" s="8">
        <v>4</v>
      </c>
      <c r="J214" s="8">
        <v>5</v>
      </c>
      <c r="K214" s="8">
        <v>6</v>
      </c>
      <c r="L214" s="9">
        <v>7</v>
      </c>
    </row>
    <row r="215" spans="4:12" x14ac:dyDescent="0.2">
      <c r="D215" s="8">
        <v>13</v>
      </c>
      <c r="E215" s="8"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8">
        <v>1</v>
      </c>
      <c r="G215" s="8">
        <v>2</v>
      </c>
      <c r="H215" s="8">
        <v>3</v>
      </c>
      <c r="I215" s="8">
        <v>4</v>
      </c>
      <c r="J215" s="8">
        <v>5</v>
      </c>
      <c r="K215" s="8">
        <v>6</v>
      </c>
      <c r="L215" s="9">
        <v>7</v>
      </c>
    </row>
    <row r="216" spans="4:12" x14ac:dyDescent="0.2">
      <c r="D216" s="8">
        <v>14</v>
      </c>
      <c r="E216" s="8"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8">
        <v>1</v>
      </c>
      <c r="G216" s="8">
        <v>2</v>
      </c>
      <c r="H216" s="8">
        <v>3</v>
      </c>
      <c r="I216" s="8">
        <v>4</v>
      </c>
      <c r="J216" s="8">
        <v>5</v>
      </c>
      <c r="K216" s="8">
        <v>6</v>
      </c>
      <c r="L216" s="9">
        <v>7</v>
      </c>
    </row>
    <row r="217" spans="4:12" x14ac:dyDescent="0.2">
      <c r="D217" s="8">
        <v>15</v>
      </c>
      <c r="E217" s="8"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8">
        <v>1</v>
      </c>
      <c r="G217" s="8">
        <v>2</v>
      </c>
      <c r="H217" s="8">
        <v>3</v>
      </c>
      <c r="I217" s="8">
        <v>4</v>
      </c>
      <c r="J217" s="8">
        <v>5</v>
      </c>
      <c r="K217" s="8">
        <v>6</v>
      </c>
      <c r="L217" s="9">
        <v>7</v>
      </c>
    </row>
    <row r="218" spans="4:12" x14ac:dyDescent="0.2">
      <c r="D218" s="8">
        <v>16</v>
      </c>
      <c r="E218" s="8"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8">
        <v>1</v>
      </c>
      <c r="G218" s="8">
        <v>2</v>
      </c>
      <c r="H218" s="8">
        <v>3</v>
      </c>
      <c r="I218" s="8">
        <v>4</v>
      </c>
      <c r="J218" s="8">
        <v>5</v>
      </c>
      <c r="K218" s="8">
        <v>6</v>
      </c>
      <c r="L218" s="9">
        <v>7</v>
      </c>
    </row>
    <row r="219" spans="4:12" x14ac:dyDescent="0.2">
      <c r="D219" s="8">
        <v>17</v>
      </c>
      <c r="E219" s="8"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8">
        <v>1</v>
      </c>
      <c r="G219" s="8">
        <v>2</v>
      </c>
      <c r="H219" s="8">
        <v>3</v>
      </c>
      <c r="I219" s="8">
        <v>4</v>
      </c>
      <c r="J219" s="8">
        <v>5</v>
      </c>
      <c r="K219" s="8">
        <v>6</v>
      </c>
      <c r="L219" s="9">
        <v>7</v>
      </c>
    </row>
    <row r="220" spans="4:12" x14ac:dyDescent="0.2">
      <c r="D220" s="8">
        <v>18</v>
      </c>
      <c r="E220" s="8"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8">
        <v>1</v>
      </c>
      <c r="G220" s="8">
        <v>2</v>
      </c>
      <c r="H220" s="8">
        <v>3</v>
      </c>
      <c r="I220" s="8">
        <v>4</v>
      </c>
      <c r="J220" s="8">
        <v>5</v>
      </c>
      <c r="K220" s="8">
        <v>6</v>
      </c>
      <c r="L220" s="9">
        <v>7</v>
      </c>
    </row>
    <row r="221" spans="4:12" x14ac:dyDescent="0.2">
      <c r="D221" s="8">
        <v>19</v>
      </c>
      <c r="E221" s="8"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8">
        <v>1</v>
      </c>
      <c r="G221" s="8">
        <v>2</v>
      </c>
      <c r="H221" s="8">
        <v>3</v>
      </c>
      <c r="I221" s="8">
        <v>4</v>
      </c>
      <c r="J221" s="8">
        <v>5</v>
      </c>
      <c r="K221" s="8">
        <v>6</v>
      </c>
      <c r="L221" s="9">
        <v>7</v>
      </c>
    </row>
    <row r="222" spans="4:12" x14ac:dyDescent="0.2">
      <c r="D222" s="8">
        <v>20</v>
      </c>
      <c r="E222" s="8"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8">
        <v>1</v>
      </c>
      <c r="G222" s="8">
        <v>2</v>
      </c>
      <c r="H222" s="8">
        <v>3</v>
      </c>
      <c r="I222" s="8">
        <v>4</v>
      </c>
      <c r="J222" s="8">
        <v>5</v>
      </c>
      <c r="K222" s="8">
        <v>6</v>
      </c>
      <c r="L222" s="9">
        <v>7</v>
      </c>
    </row>
    <row r="223" spans="4:12" x14ac:dyDescent="0.2">
      <c r="D223" s="8">
        <v>21</v>
      </c>
      <c r="E223" s="8"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8">
        <v>1</v>
      </c>
      <c r="G223" s="8">
        <v>2</v>
      </c>
      <c r="H223" s="8">
        <v>3</v>
      </c>
      <c r="I223" s="8">
        <v>4</v>
      </c>
      <c r="J223" s="8">
        <v>5</v>
      </c>
      <c r="K223" s="8">
        <v>6</v>
      </c>
      <c r="L223" s="9">
        <v>7</v>
      </c>
    </row>
    <row r="224" spans="4:12" x14ac:dyDescent="0.2">
      <c r="D224" s="8">
        <v>22</v>
      </c>
      <c r="E224" s="8"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8">
        <v>1</v>
      </c>
      <c r="G224" s="8">
        <v>2</v>
      </c>
      <c r="H224" s="8">
        <v>3</v>
      </c>
      <c r="I224" s="8">
        <v>4</v>
      </c>
      <c r="J224" s="8">
        <v>5</v>
      </c>
      <c r="K224" s="8">
        <v>6</v>
      </c>
      <c r="L224" s="9">
        <v>7</v>
      </c>
    </row>
    <row r="225" spans="4:14" x14ac:dyDescent="0.2">
      <c r="D225" s="8">
        <v>23</v>
      </c>
      <c r="E225" s="8"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8">
        <v>1</v>
      </c>
      <c r="G225" s="8">
        <v>2</v>
      </c>
      <c r="H225" s="8">
        <v>3</v>
      </c>
      <c r="I225" s="8">
        <v>4</v>
      </c>
      <c r="J225" s="8">
        <v>5</v>
      </c>
      <c r="K225" s="8">
        <v>6</v>
      </c>
      <c r="L225" s="9">
        <v>7</v>
      </c>
    </row>
    <row r="226" spans="4:14" x14ac:dyDescent="0.2">
      <c r="D226" s="8">
        <v>24</v>
      </c>
      <c r="E226" s="8"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8">
        <v>1</v>
      </c>
      <c r="G226" s="8">
        <v>2</v>
      </c>
      <c r="H226" s="8">
        <v>3</v>
      </c>
      <c r="I226" s="8">
        <v>4</v>
      </c>
      <c r="J226" s="8">
        <v>5</v>
      </c>
      <c r="K226" s="8">
        <v>6</v>
      </c>
      <c r="L226" s="9">
        <v>7</v>
      </c>
    </row>
    <row r="227" spans="4:14" ht="13.5" thickBot="1" x14ac:dyDescent="0.25">
      <c r="D227" s="11">
        <v>25</v>
      </c>
      <c r="E227" s="8"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8">
        <v>1</v>
      </c>
      <c r="G231" s="8">
        <v>2</v>
      </c>
      <c r="H231" s="8">
        <v>3</v>
      </c>
      <c r="I231" s="8">
        <v>4</v>
      </c>
      <c r="J231" s="8">
        <v>5</v>
      </c>
      <c r="K231" s="8">
        <v>6</v>
      </c>
      <c r="L231" s="9">
        <v>7</v>
      </c>
      <c r="N231" t="s">
        <v>204</v>
      </c>
    </row>
    <row r="232" spans="4:14" x14ac:dyDescent="0.2">
      <c r="D232" s="8">
        <v>2</v>
      </c>
      <c r="E232" s="8"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8">
        <v>1</v>
      </c>
      <c r="G232" s="8">
        <v>2</v>
      </c>
      <c r="H232" s="8">
        <v>3</v>
      </c>
      <c r="I232" s="8">
        <v>4</v>
      </c>
      <c r="J232" s="8">
        <v>5</v>
      </c>
      <c r="K232" s="8">
        <v>6</v>
      </c>
      <c r="L232" s="9">
        <v>7</v>
      </c>
    </row>
    <row r="233" spans="4:14" x14ac:dyDescent="0.2">
      <c r="D233" s="8">
        <v>3</v>
      </c>
      <c r="E233" s="8"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8">
        <v>1</v>
      </c>
      <c r="G233" s="8">
        <v>2</v>
      </c>
      <c r="H233" s="8">
        <v>3</v>
      </c>
      <c r="I233" s="8">
        <v>4</v>
      </c>
      <c r="J233" s="8">
        <v>5</v>
      </c>
      <c r="K233" s="8">
        <v>6</v>
      </c>
      <c r="L233" s="9">
        <v>7</v>
      </c>
    </row>
    <row r="234" spans="4:14" x14ac:dyDescent="0.2">
      <c r="D234" s="8">
        <v>4</v>
      </c>
      <c r="E234" s="8"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8">
        <v>1</v>
      </c>
      <c r="G234" s="8">
        <v>2</v>
      </c>
      <c r="H234" s="8">
        <v>3</v>
      </c>
      <c r="I234" s="8">
        <v>4</v>
      </c>
      <c r="J234" s="8">
        <v>5</v>
      </c>
      <c r="K234" s="8">
        <v>6</v>
      </c>
      <c r="L234" s="9">
        <v>7</v>
      </c>
    </row>
    <row r="235" spans="4:14" x14ac:dyDescent="0.2">
      <c r="D235" s="8">
        <v>5</v>
      </c>
      <c r="E235" s="8"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8">
        <v>1</v>
      </c>
      <c r="G235" s="8">
        <v>2</v>
      </c>
      <c r="H235" s="8">
        <v>3</v>
      </c>
      <c r="I235" s="8">
        <v>4</v>
      </c>
      <c r="J235" s="8">
        <v>5</v>
      </c>
      <c r="K235" s="8">
        <v>6</v>
      </c>
      <c r="L235" s="9">
        <v>7</v>
      </c>
    </row>
    <row r="236" spans="4:14" x14ac:dyDescent="0.2">
      <c r="D236" s="8">
        <v>6</v>
      </c>
      <c r="E236" s="8"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8">
        <v>1</v>
      </c>
      <c r="G236" s="8">
        <v>2</v>
      </c>
      <c r="H236" s="8">
        <v>3</v>
      </c>
      <c r="I236" s="8">
        <v>4</v>
      </c>
      <c r="J236" s="8">
        <v>5</v>
      </c>
      <c r="K236" s="8">
        <v>6</v>
      </c>
      <c r="L236" s="9">
        <v>7</v>
      </c>
    </row>
    <row r="237" spans="4:14" x14ac:dyDescent="0.2">
      <c r="D237" s="8">
        <v>7</v>
      </c>
      <c r="E237" s="8"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8">
        <v>1</v>
      </c>
      <c r="G237" s="8">
        <v>2</v>
      </c>
      <c r="H237" s="8">
        <v>3</v>
      </c>
      <c r="I237" s="8">
        <v>4</v>
      </c>
      <c r="J237" s="8">
        <v>5</v>
      </c>
      <c r="K237" s="8">
        <v>6</v>
      </c>
      <c r="L237" s="9">
        <v>7</v>
      </c>
    </row>
    <row r="238" spans="4:14" x14ac:dyDescent="0.2">
      <c r="D238" s="8">
        <v>8</v>
      </c>
      <c r="E238" s="8"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8">
        <v>1</v>
      </c>
      <c r="G238" s="8">
        <v>2</v>
      </c>
      <c r="H238" s="8">
        <v>3</v>
      </c>
      <c r="I238" s="8">
        <v>4</v>
      </c>
      <c r="J238" s="8">
        <v>5</v>
      </c>
      <c r="K238" s="8">
        <v>6</v>
      </c>
      <c r="L238" s="9">
        <v>7</v>
      </c>
    </row>
    <row r="239" spans="4:14" x14ac:dyDescent="0.2">
      <c r="D239" s="8">
        <v>9</v>
      </c>
      <c r="E239" s="8"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8">
        <v>1</v>
      </c>
      <c r="G239" s="8">
        <v>2</v>
      </c>
      <c r="H239" s="8">
        <v>3</v>
      </c>
      <c r="I239" s="8">
        <v>4</v>
      </c>
      <c r="J239" s="8">
        <v>5</v>
      </c>
      <c r="K239" s="8">
        <v>6</v>
      </c>
      <c r="L239" s="9">
        <v>7</v>
      </c>
    </row>
    <row r="240" spans="4:14" x14ac:dyDescent="0.2">
      <c r="D240" s="8">
        <v>10</v>
      </c>
      <c r="E240" s="8"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8">
        <v>1</v>
      </c>
      <c r="G240" s="8">
        <v>2</v>
      </c>
      <c r="H240" s="8">
        <v>3</v>
      </c>
      <c r="I240" s="8">
        <v>4</v>
      </c>
      <c r="J240" s="8">
        <v>5</v>
      </c>
      <c r="K240" s="8">
        <v>6</v>
      </c>
      <c r="L240" s="9">
        <v>7</v>
      </c>
    </row>
    <row r="241" spans="4:14" x14ac:dyDescent="0.2">
      <c r="D241" s="8">
        <v>11</v>
      </c>
      <c r="E241" s="8"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8">
        <v>1</v>
      </c>
      <c r="G241" s="8">
        <v>2</v>
      </c>
      <c r="H241" s="8">
        <v>3</v>
      </c>
      <c r="I241" s="8">
        <v>4</v>
      </c>
      <c r="J241" s="8">
        <v>5</v>
      </c>
      <c r="K241" s="8">
        <v>6</v>
      </c>
      <c r="L241" s="9">
        <v>7</v>
      </c>
    </row>
    <row r="242" spans="4:14" x14ac:dyDescent="0.2">
      <c r="D242" s="8">
        <v>12</v>
      </c>
      <c r="E242" s="8"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8">
        <v>1</v>
      </c>
      <c r="G242" s="8">
        <v>2</v>
      </c>
      <c r="H242" s="8">
        <v>3</v>
      </c>
      <c r="I242" s="8">
        <v>4</v>
      </c>
      <c r="J242" s="8">
        <v>5</v>
      </c>
      <c r="K242" s="8">
        <v>6</v>
      </c>
      <c r="L242" s="9">
        <v>7</v>
      </c>
    </row>
    <row r="243" spans="4:14" x14ac:dyDescent="0.2">
      <c r="D243" s="8">
        <v>13</v>
      </c>
      <c r="E243" s="8"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8">
        <v>1</v>
      </c>
      <c r="G243" s="8">
        <v>2</v>
      </c>
      <c r="H243" s="8">
        <v>3</v>
      </c>
      <c r="I243" s="8">
        <v>4</v>
      </c>
      <c r="J243" s="8">
        <v>5</v>
      </c>
      <c r="K243" s="8">
        <v>6</v>
      </c>
      <c r="L243" s="9">
        <v>7</v>
      </c>
    </row>
    <row r="244" spans="4:14" x14ac:dyDescent="0.2">
      <c r="D244" s="8">
        <v>14</v>
      </c>
      <c r="E244" s="8"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8">
        <v>1</v>
      </c>
      <c r="G244" s="8">
        <v>2</v>
      </c>
      <c r="H244" s="8">
        <v>3</v>
      </c>
      <c r="I244" s="8">
        <v>4</v>
      </c>
      <c r="J244" s="8">
        <v>5</v>
      </c>
      <c r="K244" s="8">
        <v>6</v>
      </c>
      <c r="L244" s="9">
        <v>7</v>
      </c>
    </row>
    <row r="245" spans="4:14" x14ac:dyDescent="0.2">
      <c r="D245" s="8">
        <v>15</v>
      </c>
      <c r="E245" s="8"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8">
        <v>1</v>
      </c>
      <c r="G245" s="8">
        <v>2</v>
      </c>
      <c r="H245" s="8">
        <v>3</v>
      </c>
      <c r="I245" s="8">
        <v>4</v>
      </c>
      <c r="J245" s="8">
        <v>5</v>
      </c>
      <c r="K245" s="8">
        <v>6</v>
      </c>
      <c r="L245" s="9">
        <v>7</v>
      </c>
    </row>
    <row r="246" spans="4:14" x14ac:dyDescent="0.2">
      <c r="D246" s="8">
        <v>16</v>
      </c>
      <c r="E246" s="8"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8">
        <v>1</v>
      </c>
      <c r="G246" s="8">
        <v>2</v>
      </c>
      <c r="H246" s="8">
        <v>3</v>
      </c>
      <c r="I246" s="8">
        <v>4</v>
      </c>
      <c r="J246" s="8">
        <v>5</v>
      </c>
      <c r="K246" s="8">
        <v>6</v>
      </c>
      <c r="L246" s="9">
        <v>7</v>
      </c>
    </row>
    <row r="247" spans="4:14" x14ac:dyDescent="0.2">
      <c r="D247" s="8">
        <v>17</v>
      </c>
      <c r="E247" s="8"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8">
        <v>1</v>
      </c>
      <c r="G247" s="8">
        <v>2</v>
      </c>
      <c r="H247" s="8">
        <v>3</v>
      </c>
      <c r="I247" s="8">
        <v>4</v>
      </c>
      <c r="J247" s="8">
        <v>5</v>
      </c>
      <c r="K247" s="8">
        <v>6</v>
      </c>
      <c r="L247" s="9">
        <v>7</v>
      </c>
    </row>
    <row r="248" spans="4:14" x14ac:dyDescent="0.2">
      <c r="D248" s="8">
        <v>18</v>
      </c>
      <c r="E248" s="8"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8">
        <v>1</v>
      </c>
      <c r="G248" s="8">
        <v>2</v>
      </c>
      <c r="H248" s="8">
        <v>3</v>
      </c>
      <c r="I248" s="8">
        <v>4</v>
      </c>
      <c r="J248" s="8">
        <v>5</v>
      </c>
      <c r="K248" s="8">
        <v>6</v>
      </c>
      <c r="L248" s="9">
        <v>7</v>
      </c>
    </row>
    <row r="249" spans="4:14" x14ac:dyDescent="0.2">
      <c r="D249" s="8">
        <v>19</v>
      </c>
      <c r="E249" s="8"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8">
        <v>1</v>
      </c>
      <c r="G249" s="8">
        <v>2</v>
      </c>
      <c r="H249" s="8">
        <v>3</v>
      </c>
      <c r="I249" s="8">
        <v>4</v>
      </c>
      <c r="J249" s="8">
        <v>5</v>
      </c>
      <c r="K249" s="8">
        <v>6</v>
      </c>
      <c r="L249" s="9">
        <v>7</v>
      </c>
    </row>
    <row r="250" spans="4:14" x14ac:dyDescent="0.2">
      <c r="D250" s="8">
        <v>20</v>
      </c>
      <c r="E250" s="8"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8">
        <v>1</v>
      </c>
      <c r="G250" s="8">
        <v>2</v>
      </c>
      <c r="H250" s="8">
        <v>3</v>
      </c>
      <c r="I250" s="8">
        <v>4</v>
      </c>
      <c r="J250" s="8">
        <v>5</v>
      </c>
      <c r="K250" s="8">
        <v>6</v>
      </c>
      <c r="L250" s="9">
        <v>7</v>
      </c>
    </row>
    <row r="251" spans="4:14" x14ac:dyDescent="0.2">
      <c r="D251" s="8">
        <v>21</v>
      </c>
      <c r="E251" s="8"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8">
        <v>1</v>
      </c>
      <c r="G251" s="8">
        <v>2</v>
      </c>
      <c r="H251" s="8">
        <v>3</v>
      </c>
      <c r="I251" s="8">
        <v>4</v>
      </c>
      <c r="J251" s="8">
        <v>5</v>
      </c>
      <c r="K251" s="8">
        <v>6</v>
      </c>
      <c r="L251" s="9">
        <v>7</v>
      </c>
    </row>
    <row r="252" spans="4:14" x14ac:dyDescent="0.2">
      <c r="D252" s="8">
        <v>22</v>
      </c>
      <c r="E252" s="8"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8">
        <v>1</v>
      </c>
      <c r="G252" s="8">
        <v>2</v>
      </c>
      <c r="H252" s="8">
        <v>3</v>
      </c>
      <c r="I252" s="8">
        <v>4</v>
      </c>
      <c r="J252" s="8">
        <v>5</v>
      </c>
      <c r="K252" s="8">
        <v>6</v>
      </c>
      <c r="L252" s="9">
        <v>7</v>
      </c>
    </row>
    <row r="253" spans="4:14" x14ac:dyDescent="0.2">
      <c r="D253" s="8">
        <v>23</v>
      </c>
      <c r="E253" s="8"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8">
        <v>1</v>
      </c>
      <c r="G253" s="8">
        <v>2</v>
      </c>
      <c r="H253" s="8">
        <v>3</v>
      </c>
      <c r="I253" s="8">
        <v>4</v>
      </c>
      <c r="J253" s="8">
        <v>5</v>
      </c>
      <c r="K253" s="8">
        <v>6</v>
      </c>
      <c r="L253" s="9">
        <v>7</v>
      </c>
    </row>
    <row r="254" spans="4:14" x14ac:dyDescent="0.2">
      <c r="D254" s="8">
        <v>24</v>
      </c>
      <c r="E254" s="8"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8">
        <v>1</v>
      </c>
      <c r="G254" s="8">
        <v>2</v>
      </c>
      <c r="H254" s="8">
        <v>3</v>
      </c>
      <c r="I254" s="8">
        <v>4</v>
      </c>
      <c r="J254" s="8">
        <v>5</v>
      </c>
      <c r="K254" s="8">
        <v>6</v>
      </c>
      <c r="L254" s="9">
        <v>7</v>
      </c>
    </row>
    <row r="255" spans="4:14" ht="13.5" thickBot="1" x14ac:dyDescent="0.25">
      <c r="D255" s="11">
        <v>25</v>
      </c>
      <c r="E255" s="8"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gpOVSasOOtTf59KL7e/Y5pPK7w7SKtSXRBHW02YqucCeAjK01NhZVk9dr0W8yv78XOFXrrQUjCD9zZYTBviRbA==" saltValue="ul/JEVShen8Q3RERkqm5Ug=="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2024-02-22T13:40:29Z</cp:lastPrinted>
  <dcterms:created xsi:type="dcterms:W3CDTF">2005-09-09T12:29:27Z</dcterms:created>
  <dcterms:modified xsi:type="dcterms:W3CDTF">2025-03-24T12:50:04Z</dcterms:modified>
</cp:coreProperties>
</file>