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Boditech Kontrollen\Boditech D-Dimer Control\DDCOUC36\Zielwerte\"/>
    </mc:Choice>
  </mc:AlternateContent>
  <xr:revisionPtr revIDLastSave="0" documentId="13_ncr:1_{C151B49C-CD05-4C21-8B07-BDAD065D0752}"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<sst xmlns="http://schemas.openxmlformats.org/spreadsheetml/2006/main" count="1008" uniqueCount="268">
  <si>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</si>
  <si>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</si>
  <si>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</si>
  <si>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</si>
  <si>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</si>
  <si>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</si>
  <si>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</si>
  <si>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</si>
  <si>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</si>
  <si>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</si>
  <si>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</si>
  <si>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</si>
  <si>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</si>
  <si>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</si>
  <si>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</si>
  <si>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</si>
  <si>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</si>
  <si>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</si>
  <si>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</si>
  <si>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</si>
  <si>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</si>
  <si>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</si>
  <si>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</si>
  <si>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</si>
  <si>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</si>
  <si>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</si>
  <si>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</si>
  <si>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</si>
  <si>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</si>
  <si>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</si>
  <si>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</si>
  <si>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</si>
  <si>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</si>
  <si>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</si>
  <si>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</si>
  <si>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</si>
  <si>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</si>
  <si>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</si>
  <si>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</si>
  <si>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</si>
  <si>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</si>
  <si>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</si>
  <si>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</si>
  <si>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</si>
  <si>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</si>
  <si>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</si>
  <si>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</si>
  <si>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</si>
  <si>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</si>
  <si>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</si>
  <si>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</si>
  <si>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</si>
  <si>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</si>
  <si>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</si>
  <si>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</si>
  <si>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</si>
  <si>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</si>
  <si>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</si>
  <si>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</si>
  <si>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</si>
  <si>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</si>
  <si>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</si>
  <si>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</si>
  <si>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</si>
  <si>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</si>
  <si>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</si>
  <si>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</si>
  <si>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</si>
  <si>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</si>
  <si>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</si>
  <si>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</si>
  <si>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</si>
  <si>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</si>
  <si>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</si>
  <si>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</si>
  <si>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</si>
  <si>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</si>
  <si>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</si>
  <si>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</si>
  <si>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</si>
  <si>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</si>
  <si>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</si>
  <si>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</si>
  <si>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</si>
  <si>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</si>
  <si>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</si>
  <si>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</si>
  <si>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</si>
  <si>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</si>
  <si>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</si>
  <si>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</si>
  <si>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</si>
  <si>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</si>
  <si>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</si>
  <si>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</si>
  <si>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</si>
  <si>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</si>
  <si>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</si>
  <si>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</si>
  <si>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</si>
  <si>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</si>
  <si>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</si>
  <si>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</si>
  <si>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</si>
  <si>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</si>
  <si>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</si>
  <si>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</si>
  <si>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</si>
  <si>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</si>
  <si>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</si>
  <si>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</si>
  <si>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</si>
  <si>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</si>
  <si>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</si>
  <si>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</si>
  <si>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</si>
  <si>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</si>
  <si>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</si>
  <si>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</si>
  <si>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</si>
  <si>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</si>
  <si>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</si>
  <si>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</si>
  <si>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</si>
  <si>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</si>
  <si>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</si>
  <si>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</si>
  <si>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</si>
  <si>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</si>
  <si>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</si>
  <si>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</si>
  <si>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</si>
  <si>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</si>
  <si>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</si>
  <si>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</si>
  <si>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</si>
  <si>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</si>
  <si>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</si>
  <si>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</si>
  <si>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</si>
  <si>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</si>
  <si>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</si>
  <si>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</si>
  <si>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</si>
  <si>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</si>
  <si>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</si>
  <si>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</si>
  <si>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</si>
  <si>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</si>
  <si>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</si>
  <si>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</si>
  <si>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</si>
  <si>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</si>
  <si>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</si>
  <si>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</si>
  <si>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</si>
  <si>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</si>
  <si>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</si>
  <si>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</si>
  <si>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</si>
  <si>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</si>
  <si>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</si>
  <si>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</si>
  <si>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</si>
  <si>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</si>
  <si>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</si>
  <si>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</si>
  <si>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</si>
  <si>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</si>
  <si>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</si>
  <si>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</si>
  <si>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</si>
  <si>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</si>
  <si>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</si>
  <si>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</si>
  <si>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</si>
  <si>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</si>
  <si>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</si>
  <si>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</si>
  <si>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</si>
  <si>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</si>
  <si>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</si>
  <si>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</si>
  <si>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</si>
  <si>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</si>
  <si>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</si>
  <si>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</si>
  <si>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</si>
  <si>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</si>
  <si>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</si>
  <si>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</si>
  <si>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</si>
  <si>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</si>
  <si>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</si>
  <si>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</si>
  <si>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</si>
  <si>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</si>
  <si>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</si>
  <si>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</si>
  <si>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</si>
  <si>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</si>
  <si>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</si>
  <si>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</si>
  <si>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</si>
  <si>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</si>
  <si>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</si>
  <si>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</si>
  <si>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</si>
  <si>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</si>
  <si>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</si>
  <si>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</si>
  <si>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</si>
  <si>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</si>
  <si>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</si>
  <si>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</si>
  <si>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</si>
  <si>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</si>
  <si>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</si>
  <si>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</si>
  <si>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</si>
  <si>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</si>
  <si>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</si>
  <si>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</si>
  <si>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</si>
  <si>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</si>
  <si>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</si>
  <si>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</si>
  <si>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</si>
  <si>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</si>
  <si>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</si>
  <si>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</si>
  <si>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</si>
  <si>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</si>
  <si>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</si>
  <si>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</si>
  <si>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</si>
  <si>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</si>
  <si>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</si>
  <si>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</si>
  <si>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</si>
  <si>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</si>
  <si>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</si>
  <si>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</si>
  <si>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</si>
  <si>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</si>
  <si>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</si>
  <si>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</si>
  <si>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</si>
  <si>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</si>
  <si>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</si>
  <si>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</si>
  <si>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</si>
  <si>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</si>
  <si>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</si>
  <si>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</si>
  <si>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</si>
  <si>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</si>
  <si>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</si>
  <si>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</si>
  <si>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</si>
  <si>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</si>
  <si>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</si>
  <si>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</si>
  <si>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AFIAS</t>
  </si>
  <si>
    <t>Boditech D-Dimer</t>
  </si>
  <si>
    <t>DDCOUC36</t>
  </si>
  <si>
    <t>Level 1</t>
  </si>
  <si>
    <t>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</si>
</sst>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263</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264</v>
      </c>
      <c r="D3" s="146"/>
      <c r="E3" s="146"/>
      <c r="F3" s="146"/>
      <c r="G3" s="146"/>
      <c r="H3" s="146"/>
      <c r="I3" s="146"/>
      <c r="J3" s="146"/>
      <c r="K3" s="146"/>
      <c r="L3" s="146"/>
      <c r="M3" s="146"/>
      <c r="N3" s="146"/>
      <c r="O3" s="146"/>
      <c r="P3" s="146"/>
      <c r="Q3" s="146"/>
      <c r="R3" s="119"/>
      <c r="S3" s="119" t="s">
        <v>26</v>
      </c>
      <c r="T3" s="146" t="s">
        <v>265</v>
      </c>
      <c r="U3" s="146"/>
      <c r="V3" s="146"/>
      <c r="W3" s="146"/>
      <c r="X3" s="146"/>
      <c r="Y3" s="146"/>
      <c r="Z3" s="146"/>
      <c r="AA3" s="146"/>
      <c r="AB3" s="146"/>
      <c r="AC3" s="146"/>
      <c r="AD3" s="146"/>
      <c r="AE3" s="146"/>
      <c r="AF3" s="145" t="s">
        <v>28</v>
      </c>
      <c r="AG3" s="145"/>
      <c r="AH3" s="145"/>
      <c r="AI3" s="145"/>
      <c r="AJ3" s="145"/>
      <c r="AK3" s="128">
        <v>45717</v>
      </c>
      <c r="AL3" s="128"/>
      <c r="AM3" s="128"/>
      <c r="AN3" s="128"/>
      <c r="AO3" s="128"/>
      <c r="AP3" s="128"/>
      <c r="AQ3" s="128"/>
      <c r="AR3" s="128"/>
      <c r="AS3" s="129"/>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67" t="str">
        <f>IF($V$4="","Nach jedem Gebrauch eine neue Vorlage öffnen -&gt; Speichern unter","")</f>
        <v/>
      </c>
      <c r="AN4" s="167"/>
      <c r="AO4" s="167"/>
      <c r="AP4" s="167"/>
      <c r="AQ4" s="167"/>
      <c r="AR4" s="167"/>
      <c r="AS4" s="167"/>
      <c r="AT4" s="167"/>
      <c r="AU4" s="167"/>
      <c r="AV4" s="167"/>
      <c r="AW4" s="167"/>
      <c r="AX4" s="167"/>
      <c r="AY4" s="167"/>
      <c r="AZ4" s="167"/>
      <c r="BA4" s="167"/>
      <c r="BB4" s="167"/>
      <c r="BC4" s="167"/>
    </row>
    <row r="5" spans="1:56" ht="12.75" customHeight="1" x14ac:dyDescent="0.2">
      <c r="A5" s="150" t="s">
        <v>94</v>
      </c>
      <c r="B5" s="151"/>
      <c r="C5" s="18"/>
      <c r="D5" s="154" t="s">
        <v>0</v>
      </c>
      <c r="E5" s="155"/>
      <c r="F5" s="155"/>
      <c r="G5" s="155"/>
      <c r="H5" s="155"/>
      <c r="I5" s="155"/>
      <c r="J5" s="155"/>
      <c r="K5" s="155"/>
      <c r="L5" s="155"/>
      <c r="M5" s="156"/>
      <c r="N5" s="159">
        <f>IFERROR(VLOOKUP(A5,'Qualabtoleranzen&amp;Einheiten'!$B$6:$E$201,2,FALSE),"")</f>
        <v>0.21</v>
      </c>
      <c r="O5" s="159"/>
      <c r="P5" s="159"/>
      <c r="Q5" s="160"/>
      <c r="R5" s="19"/>
      <c r="S5" s="150" t="s">
        <v>94</v>
      </c>
      <c r="T5" s="151"/>
      <c r="U5" s="18"/>
      <c r="V5" s="154" t="s">
        <v>0</v>
      </c>
      <c r="W5" s="155"/>
      <c r="X5" s="155"/>
      <c r="Y5" s="155"/>
      <c r="Z5" s="155"/>
      <c r="AA5" s="155"/>
      <c r="AB5" s="155"/>
      <c r="AC5" s="155"/>
      <c r="AD5" s="155"/>
      <c r="AE5" s="156"/>
      <c r="AF5" s="159">
        <f>IFERROR(VLOOKUP(S5,'Qualabtoleranzen&amp;Einheiten'!$B$6:$E$201,2,FALSE),"")</f>
        <v>0.21</v>
      </c>
      <c r="AG5" s="159"/>
      <c r="AH5" s="159"/>
      <c r="AI5" s="160"/>
      <c r="AJ5" s="37"/>
      <c r="AK5" s="150" t="s">
        <v>261</v>
      </c>
      <c r="AL5" s="151"/>
      <c r="AM5" s="18"/>
      <c r="AN5" s="154" t="s">
        <v>0</v>
      </c>
      <c r="AO5" s="155"/>
      <c r="AP5" s="155"/>
      <c r="AQ5" s="155"/>
      <c r="AR5" s="155"/>
      <c r="AS5" s="155"/>
      <c r="AT5" s="155"/>
      <c r="AU5" s="155"/>
      <c r="AV5" s="155"/>
      <c r="AW5" s="156"/>
      <c r="AX5" s="159" t="str">
        <f>IFERROR(VLOOKUP(AK5,'Qualabtoleranzen&amp;Einheiten'!$B$6:$E$201,2,FALSE),"")</f>
        <v/>
      </c>
      <c r="AY5" s="159"/>
      <c r="AZ5" s="159"/>
      <c r="BA5" s="160"/>
    </row>
    <row r="6" spans="1:56" ht="12.75" customHeight="1" x14ac:dyDescent="0.2">
      <c r="A6" s="152"/>
      <c r="B6" s="153"/>
      <c r="C6" s="18"/>
      <c r="D6" s="154" t="s">
        <v>8</v>
      </c>
      <c r="E6" s="155"/>
      <c r="F6" s="155"/>
      <c r="G6" s="155"/>
      <c r="H6" s="155"/>
      <c r="I6" s="155"/>
      <c r="J6" s="155"/>
      <c r="K6" s="155"/>
      <c r="L6" s="155"/>
      <c r="M6" s="156"/>
      <c r="N6" s="159">
        <f>IFERROR(VLOOKUP(A5,'Qualabtoleranzen&amp;Einheiten'!$B$6:$E$201,3,FALSE),"")</f>
        <v>0.21</v>
      </c>
      <c r="O6" s="159"/>
      <c r="P6" s="159"/>
      <c r="Q6" s="160"/>
      <c r="R6" s="19"/>
      <c r="S6" s="152"/>
      <c r="T6" s="153"/>
      <c r="U6" s="18"/>
      <c r="V6" s="154" t="s">
        <v>8</v>
      </c>
      <c r="W6" s="155"/>
      <c r="X6" s="155"/>
      <c r="Y6" s="155"/>
      <c r="Z6" s="155"/>
      <c r="AA6" s="155"/>
      <c r="AB6" s="155"/>
      <c r="AC6" s="155"/>
      <c r="AD6" s="155"/>
      <c r="AE6" s="156"/>
      <c r="AF6" s="159">
        <f>IFERROR(VLOOKUP(S5,'Qualabtoleranzen&amp;Einheiten'!$B$6:$E$201,3,FALSE),"")</f>
        <v>0.21</v>
      </c>
      <c r="AG6" s="159"/>
      <c r="AH6" s="159"/>
      <c r="AI6" s="160"/>
      <c r="AJ6" s="37"/>
      <c r="AK6" s="152"/>
      <c r="AL6" s="153"/>
      <c r="AM6" s="18"/>
      <c r="AN6" s="154" t="s">
        <v>8</v>
      </c>
      <c r="AO6" s="155"/>
      <c r="AP6" s="155"/>
      <c r="AQ6" s="155"/>
      <c r="AR6" s="155"/>
      <c r="AS6" s="155"/>
      <c r="AT6" s="155"/>
      <c r="AU6" s="155"/>
      <c r="AV6" s="155"/>
      <c r="AW6" s="156"/>
      <c r="AX6" s="159" t="str">
        <f>IFERROR(VLOOKUP(AK5,'Qualabtoleranzen&amp;Einheiten'!$B$6:$E$201,3,FALSE),"")</f>
        <v/>
      </c>
      <c r="AY6" s="159"/>
      <c r="AZ6" s="159"/>
      <c r="BA6" s="160"/>
    </row>
    <row r="7" spans="1:56" ht="12.75" customHeight="1" x14ac:dyDescent="0.2">
      <c r="A7" s="171" t="s">
        <v>266</v>
      </c>
      <c r="B7" s="172"/>
      <c r="C7" s="18"/>
      <c r="D7" s="161" t="str">
        <f>IF(AND($V$4="Eine Vorlage zur Zielwertermittlung",NOT(L7="----------")),"neuer Zielwert",IF(NOT($V$4="Eine Vorlage zur Zielwertermittlung"),"Zielwert",""))</f>
        <v>Zielwert</v>
      </c>
      <c r="E7" s="162"/>
      <c r="F7" s="162"/>
      <c r="G7" s="162"/>
      <c r="H7" s="162"/>
      <c r="I7" s="162"/>
      <c r="J7" s="162"/>
      <c r="K7" s="163"/>
      <c r="L7" s="166">
        <v>520</v>
      </c>
      <c r="M7" s="166"/>
      <c r="N7" s="166"/>
      <c r="O7" s="147" t="str">
        <f>IFERROR(VLOOKUP(A5,'Qualabtoleranzen&amp;Einheiten'!$B$6:$E$201,4,FALSE),"Einheit")</f>
        <v>ng/ml</v>
      </c>
      <c r="P7" s="148"/>
      <c r="Q7" s="149"/>
      <c r="R7" s="19"/>
      <c r="S7" s="171" t="s">
        <v>267</v>
      </c>
      <c r="T7" s="172"/>
      <c r="U7" s="18"/>
      <c r="V7" s="161" t="str">
        <f>IF(AND($V$4="Eine Vorlage zur Zielwertermittlung",NOT(AD7="----------")),"neuer Zielwert",IF(NOT($V$4="Eine Vorlage zur Zielwertermittlung"),"Zielwert",""))</f>
        <v>Zielwert</v>
      </c>
      <c r="W7" s="162"/>
      <c r="X7" s="162"/>
      <c r="Y7" s="162"/>
      <c r="Z7" s="162"/>
      <c r="AA7" s="162"/>
      <c r="AB7" s="162"/>
      <c r="AC7" s="163"/>
      <c r="AD7" s="166">
        <v>5300</v>
      </c>
      <c r="AE7" s="166"/>
      <c r="AF7" s="166"/>
      <c r="AG7" s="147" t="str">
        <f>IFERROR(VLOOKUP(S5,'Qualabtoleranzen&amp;Einheiten'!$B$6:$E$201,4,FALSE),"Einheit")</f>
        <v>ng/ml</v>
      </c>
      <c r="AH7" s="148"/>
      <c r="AI7" s="149"/>
      <c r="AJ7" s="37"/>
      <c r="AK7" s="171" t="s">
        <v>262</v>
      </c>
      <c r="AL7" s="172"/>
      <c r="AM7" s="18"/>
      <c r="AN7" s="161" t="str">
        <f>IF(AND($V$4="Eine Vorlage zur Zielwertermittlung",NOT(AV7="----------")),"neuer Zielwert",IF(NOT($V$4="Eine Vorlage zur Zielwertermittlung"),"Zielwert",""))</f>
        <v>Zielwert</v>
      </c>
      <c r="AO7" s="162"/>
      <c r="AP7" s="162"/>
      <c r="AQ7" s="162"/>
      <c r="AR7" s="162"/>
      <c r="AS7" s="162"/>
      <c r="AT7" s="162"/>
      <c r="AU7" s="163"/>
      <c r="AV7" s="166" t="str" cm="1">
        <f t="array" ref="AV7">IF(NOT($V$4="Eine Vorlage zur Zielwertermittlung"),"",IF(AND(AL13:AL37="",$V$4="Eine Vorlage zur Zielwertermittlung"),"----------",ROUND(AVERAGE(AL13:AL37),IF(AL12="0 Komastellen",0,IF(AL12="1 Komastelle",1,IF(AL12="2 Komastellen",2,IF(AL12="3 Komastellen",3,1)))))))</f>
        <v/>
      </c>
      <c r="AW7" s="166"/>
      <c r="AX7" s="166"/>
      <c r="AY7" s="147" t="str">
        <f>IFERROR(VLOOKUP(AK5,'Qualabtoleranzen&amp;Einheiten'!$B$6:$E$201,4,FALSE),"Einheit")</f>
        <v>Einheit</v>
      </c>
      <c r="AZ7" s="148"/>
      <c r="BA7" s="149"/>
    </row>
    <row r="8" spans="1:56" ht="12.75" customHeight="1" x14ac:dyDescent="0.2">
      <c r="A8" s="173"/>
      <c r="B8" s="174"/>
      <c r="C8" s="18"/>
      <c r="D8" s="164" t="str">
        <f>IF(L8="","","Standardabweichung")</f>
        <v>Standardabweichung</v>
      </c>
      <c r="E8" s="164"/>
      <c r="F8" s="164"/>
      <c r="G8" s="164"/>
      <c r="H8" s="164"/>
      <c r="I8" s="164"/>
      <c r="J8" s="164"/>
      <c r="K8" s="164"/>
      <c r="L8" s="16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36</v>
      </c>
      <c r="M8" s="165"/>
      <c r="N8" s="165"/>
      <c r="O8" s="136" t="str">
        <f>IF(L8="","",O7)</f>
        <v>ng/ml</v>
      </c>
      <c r="P8" s="136"/>
      <c r="Q8" s="136"/>
      <c r="R8" s="19"/>
      <c r="S8" s="173"/>
      <c r="T8" s="174"/>
      <c r="U8" s="18"/>
      <c r="V8" s="164" t="str">
        <f>IF(AD8="","","Standardabweichung")</f>
        <v>Standardabweichung</v>
      </c>
      <c r="W8" s="164"/>
      <c r="X8" s="164"/>
      <c r="Y8" s="164"/>
      <c r="Z8" s="164"/>
      <c r="AA8" s="164"/>
      <c r="AB8" s="164"/>
      <c r="AC8" s="164"/>
      <c r="AD8" s="16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371</v>
      </c>
      <c r="AE8" s="165"/>
      <c r="AF8" s="165"/>
      <c r="AG8" s="136" t="str">
        <f>IF(AD8="","",AG7)</f>
        <v>ng/ml</v>
      </c>
      <c r="AH8" s="136"/>
      <c r="AI8" s="136"/>
      <c r="AJ8" s="37"/>
      <c r="AK8" s="173"/>
      <c r="AL8" s="174"/>
      <c r="AM8" s="18"/>
      <c r="AN8" s="164" t="str">
        <f>IF(AV8="","","Standardabweichung")</f>
        <v/>
      </c>
      <c r="AO8" s="164"/>
      <c r="AP8" s="164"/>
      <c r="AQ8" s="164"/>
      <c r="AR8" s="164"/>
      <c r="AS8" s="164"/>
      <c r="AT8" s="164"/>
      <c r="AU8" s="164"/>
      <c r="AV8" s="16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5"/>
      <c r="AX8" s="165"/>
      <c r="AY8" s="136" t="str">
        <f>IF(AV8="","",AY7)</f>
        <v/>
      </c>
      <c r="AZ8" s="136"/>
      <c r="BA8" s="136"/>
    </row>
    <row r="9" spans="1:56" ht="13.5" x14ac:dyDescent="0.25">
      <c r="A9" s="58" t="str">
        <f>IF($V$4="Eine Vorlage zur Zielwertüberwachung","Verwendeter ZW =","")</f>
        <v/>
      </c>
      <c r="B9" s="168" t="s">
        <v>42</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58"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58"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411</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448</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484</v>
      </c>
      <c r="I11" s="138"/>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520</v>
      </c>
      <c r="K11" s="13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556</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592</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629</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4187</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4558</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4929</v>
      </c>
      <c r="AA11" s="138"/>
      <c r="AB11" s="14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5300</v>
      </c>
      <c r="AC11" s="138"/>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5671</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6042</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6413</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36</v>
      </c>
      <c r="D12" s="24"/>
      <c r="E12" s="25"/>
      <c r="F12" s="24"/>
      <c r="G12" s="25"/>
      <c r="H12" s="24"/>
      <c r="I12" s="25"/>
      <c r="J12" s="24"/>
      <c r="K12" s="25"/>
      <c r="L12" s="24"/>
      <c r="M12" s="25"/>
      <c r="N12" s="24"/>
      <c r="O12" s="25"/>
      <c r="P12" s="24"/>
      <c r="Q12" s="25"/>
      <c r="R12" s="26"/>
      <c r="S12" s="48" t="str">
        <f>IF(AND(NOT($V$4=""),OR(T12="",T12="Auswahl")),"Runden auf:","")</f>
        <v/>
      </c>
      <c r="T12" s="19" t="s">
        <v>36</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loLAa166LZH57DG0CcsVxqG9QZEVqZaclGhppG9AJSex4bHcUfr0SRJbCzPSuu4WFVwv47uowqEINTuObpDevA==" saltValue="dBpN2IJ2JCwayW2GzHwllA=="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10.01.2025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6" t="str">
        <f>Dokumentationshilfe!C1</f>
        <v>AFIAS</v>
      </c>
      <c r="C2" s="177"/>
      <c r="D2" s="177"/>
      <c r="E2" s="177"/>
      <c r="F2" s="177"/>
      <c r="G2" s="178"/>
    </row>
    <row r="3" spans="2:7" x14ac:dyDescent="0.2">
      <c r="B3" s="179"/>
      <c r="C3" s="180"/>
      <c r="D3" s="180"/>
      <c r="E3" s="180"/>
      <c r="F3" s="180"/>
      <c r="G3" s="181"/>
    </row>
    <row r="4" spans="2:7" x14ac:dyDescent="0.2">
      <c r="B4" s="179"/>
      <c r="C4" s="180"/>
      <c r="D4" s="180"/>
      <c r="E4" s="180"/>
      <c r="F4" s="180"/>
      <c r="G4" s="181"/>
    </row>
    <row r="5" spans="2:7" ht="18.75" thickBot="1" x14ac:dyDescent="0.3">
      <c r="B5" s="182" t="str">
        <f>Dokumentationshilfe!C3</f>
        <v>Boditech D-Dimer</v>
      </c>
      <c r="C5" s="183"/>
      <c r="D5" s="184" t="str">
        <f>CONCATENATE(Dokumentationshilfe!S3,Dokumentationshilfe!T3)</f>
        <v>Lot: DDCOUC36</v>
      </c>
      <c r="E5" s="184"/>
      <c r="F5" s="185" t="str">
        <f>CONCATENATE(Dokumentationshilfe!AF3,TEXT(Dokumentationshilfe!AK3,"TT.MM.JJJJ"))</f>
        <v>Verfall: 01.03.2025</v>
      </c>
      <c r="G5" s="186"/>
    </row>
    <row r="6" spans="2:7" ht="13.5" thickBot="1" x14ac:dyDescent="0.25"/>
    <row r="7" spans="2:7" ht="17.25" thickBot="1" x14ac:dyDescent="0.3">
      <c r="B7" s="63" t="s">
        <v>49</v>
      </c>
      <c r="C7" s="64" t="s">
        <v>212</v>
      </c>
      <c r="D7" s="187" t="s">
        <v>213</v>
      </c>
      <c r="E7" s="187"/>
      <c r="F7" s="187"/>
      <c r="G7" s="63" t="s">
        <v>1</v>
      </c>
    </row>
    <row r="8" spans="2:7" ht="15.75" thickBot="1" x14ac:dyDescent="0.25">
      <c r="B8" s="65" t="str">
        <f>Dokumentationshilfe!A5</f>
        <v>D-Dimer</v>
      </c>
      <c r="C8" s="66">
        <f>Dokumentationshilfe!J11</f>
        <v>520</v>
      </c>
      <c r="D8" s="175" t="str">
        <f>CONCATENATE(Dokumentationshilfe!D11," - ",Dokumentationshilfe!P11)</f>
        <v>411 - 629</v>
      </c>
      <c r="E8" s="175"/>
      <c r="F8" s="175"/>
      <c r="G8" s="65" t="str">
        <f>Dokumentationshilfe!O7</f>
        <v>ng/ml</v>
      </c>
    </row>
    <row r="9" spans="2:7" ht="15.75" thickBot="1" x14ac:dyDescent="0.25">
      <c r="B9" s="65" t="str">
        <f>Dokumentationshilfe!S5</f>
        <v>D-Dimer</v>
      </c>
      <c r="C9" s="66">
        <f>Dokumentationshilfe!AB11</f>
        <v>5300</v>
      </c>
      <c r="D9" s="175" t="str">
        <f>CONCATENATE(Dokumentationshilfe!V11," - ",Dokumentationshilfe!AH11)</f>
        <v>4187 - 6413</v>
      </c>
      <c r="E9" s="175"/>
      <c r="F9" s="175"/>
      <c r="G9" s="65" t="str">
        <f>Dokumentationshilfe!AG7</f>
        <v>ng/ml</v>
      </c>
    </row>
    <row r="10" spans="2:7" ht="15.75" thickBot="1" x14ac:dyDescent="0.25">
      <c r="B10" s="65" t="str">
        <f>Dokumentationshilfe!AK5</f>
        <v>Test</v>
      </c>
      <c r="C10" s="66" t="str">
        <f>Dokumentationshilfe!AT11</f>
        <v/>
      </c>
      <c r="D10" s="175" t="str">
        <f>CONCATENATE(Dokumentationshilfe!AN11," - ",Dokumentationshilfe!AZ11)</f>
        <v xml:space="preserve"> - </v>
      </c>
      <c r="E10" s="175"/>
      <c r="F10" s="175"/>
      <c r="G10" s="65" t="str">
        <f>Dokumentationshilfe!AY7</f>
        <v>Einheit</v>
      </c>
    </row>
    <row r="11" spans="2:7" ht="15" x14ac:dyDescent="0.2">
      <c r="B11" s="67"/>
      <c r="C11" s="68"/>
      <c r="D11" s="189"/>
      <c r="E11" s="189"/>
      <c r="F11" s="189"/>
      <c r="G11" s="67"/>
    </row>
    <row r="12" spans="2:7" ht="15" x14ac:dyDescent="0.2">
      <c r="B12" s="69"/>
      <c r="C12" s="70"/>
      <c r="D12" s="188"/>
      <c r="E12" s="188"/>
      <c r="F12" s="188"/>
      <c r="G12" s="69"/>
    </row>
    <row r="13" spans="2:7" ht="15" x14ac:dyDescent="0.2">
      <c r="B13" s="69"/>
      <c r="C13" s="70"/>
      <c r="D13" s="188"/>
      <c r="E13" s="188"/>
      <c r="F13" s="188"/>
      <c r="G13" s="69"/>
    </row>
    <row r="14" spans="2:7" ht="15" x14ac:dyDescent="0.2">
      <c r="B14" s="69"/>
      <c r="C14" s="70"/>
      <c r="D14" s="188"/>
      <c r="E14" s="188"/>
      <c r="F14" s="188"/>
      <c r="G14" s="69"/>
    </row>
    <row r="15" spans="2:7" ht="15" x14ac:dyDescent="0.2">
      <c r="B15" s="69"/>
      <c r="C15" s="70"/>
      <c r="D15" s="188"/>
      <c r="E15" s="188"/>
      <c r="F15" s="188"/>
      <c r="G15" s="69"/>
    </row>
    <row r="16" spans="2:7" ht="15" x14ac:dyDescent="0.2">
      <c r="B16" s="69"/>
      <c r="C16" s="70"/>
      <c r="D16" s="188"/>
      <c r="E16" s="188"/>
      <c r="F16" s="18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255</v>
      </c>
      <c r="C2" s="191"/>
      <c r="D2" s="191"/>
      <c r="E2" s="191"/>
      <c r="F2" s="191"/>
      <c r="G2" s="192"/>
      <c r="I2" s="190" t="s">
        <v>240</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3" t="s">
        <v>246</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D-Dimer</v>
      </c>
      <c r="J6" s="80"/>
      <c r="K6" s="80"/>
      <c r="L6" s="103">
        <f>Dokumentationshilfe!J11</f>
        <v>520</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D-Dimer</v>
      </c>
      <c r="J7" s="80"/>
      <c r="K7" s="80"/>
      <c r="L7" s="103">
        <f>Dokumentationshilfe!AB11</f>
        <v>5300</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224</v>
      </c>
      <c r="C12" s="207"/>
      <c r="D12" s="207"/>
      <c r="E12" s="207"/>
      <c r="F12" s="207"/>
      <c r="G12" s="208"/>
    </row>
    <row r="13" spans="2:13" ht="16.5" customHeight="1" thickBot="1" x14ac:dyDescent="0.25">
      <c r="B13" s="94"/>
      <c r="C13" s="95"/>
      <c r="D13" s="95"/>
      <c r="E13" s="95"/>
      <c r="F13" s="95"/>
      <c r="G13" s="96"/>
    </row>
    <row r="14" spans="2:13" ht="16.5" customHeight="1" x14ac:dyDescent="0.2">
      <c r="B14" s="99" t="s">
        <v>236</v>
      </c>
      <c r="C14" s="209" t="s">
        <v>238</v>
      </c>
      <c r="D14" s="209"/>
      <c r="E14" s="100" t="s">
        <v>247</v>
      </c>
      <c r="F14" s="101" t="s">
        <v>237</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256</v>
      </c>
      <c r="C18" s="191"/>
      <c r="D18" s="191"/>
      <c r="E18" s="191"/>
      <c r="F18" s="191"/>
      <c r="G18" s="192"/>
    </row>
    <row r="19" spans="2:7" ht="16.5" customHeight="1" thickBot="1" x14ac:dyDescent="0.25">
      <c r="B19" s="84"/>
      <c r="C19" s="85"/>
      <c r="D19" s="85"/>
      <c r="E19" s="85"/>
      <c r="F19" s="85"/>
      <c r="G19" s="86"/>
    </row>
    <row r="20" spans="2:7" ht="16.5" customHeight="1" x14ac:dyDescent="0.2">
      <c r="B20" s="211" t="s">
        <v>257</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D-Dimer</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D-Dimer</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206</v>
      </c>
      <c r="R28" s="216"/>
      <c r="S28" s="216"/>
      <c r="T28" s="216"/>
      <c r="U28" s="21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2025-01-10T09:53:58Z</dcterms:modified>
</cp:coreProperties>
</file>