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AFIAS-Spezifisch\Cardiale Marker\Cardiac Marker Control\2303181B\Zielwerte\"/>
    </mc:Choice>
  </mc:AlternateContent>
  <xr:revisionPtr revIDLastSave="0" documentId="13_ncr:1_{0D4DD76D-FFEF-4229-9FFF-6E43C63774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Tabelle1!$A$1:$BB$109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3" i="1" l="1"/>
  <c r="AX83" i="1"/>
  <c r="AV83" i="1"/>
  <c r="AR83" i="1"/>
  <c r="AP83" i="1"/>
  <c r="AN83" i="1"/>
  <c r="AV80" i="1"/>
  <c r="AH83" i="1"/>
  <c r="AF83" i="1"/>
  <c r="AD83" i="1"/>
  <c r="Z83" i="1"/>
  <c r="X83" i="1"/>
  <c r="V83" i="1"/>
  <c r="AD80" i="1"/>
  <c r="D83" i="1"/>
  <c r="F83" i="1"/>
  <c r="H83" i="1"/>
  <c r="P83" i="1"/>
  <c r="N83" i="1"/>
  <c r="L83" i="1"/>
  <c r="L80" i="1"/>
  <c r="AN47" i="1"/>
  <c r="AP47" i="1"/>
  <c r="AR47" i="1"/>
  <c r="AZ47" i="1"/>
  <c r="AX47" i="1"/>
  <c r="AV47" i="1"/>
  <c r="AV44" i="1"/>
  <c r="V47" i="1"/>
  <c r="X47" i="1"/>
  <c r="Z47" i="1"/>
  <c r="AH47" i="1"/>
  <c r="AF47" i="1"/>
  <c r="AD47" i="1"/>
  <c r="AD44" i="1"/>
  <c r="D47" i="1"/>
  <c r="F47" i="1"/>
  <c r="H47" i="1"/>
  <c r="P47" i="1"/>
  <c r="N47" i="1"/>
  <c r="L47" i="1"/>
  <c r="L44" i="1"/>
  <c r="V11" i="1"/>
  <c r="X11" i="1"/>
  <c r="Z11" i="1"/>
  <c r="AH11" i="1"/>
  <c r="AF11" i="1"/>
  <c r="AD11" i="1"/>
  <c r="AD8" i="1"/>
  <c r="L8" i="1"/>
  <c r="D11" i="1"/>
  <c r="F11" i="1"/>
  <c r="H11" i="1"/>
  <c r="P11" i="1"/>
  <c r="L11" i="1"/>
  <c r="N11" i="1"/>
  <c r="T46" i="1" l="1"/>
  <c r="AL82" i="1" l="1"/>
  <c r="AY80" i="1"/>
  <c r="T82" i="1"/>
  <c r="AG80" i="1"/>
  <c r="B82" i="1"/>
  <c r="O80" i="1"/>
  <c r="AL46" i="1"/>
  <c r="AY44" i="1"/>
  <c r="B46" i="1"/>
  <c r="O44" i="1"/>
  <c r="AL10" i="1"/>
  <c r="AY8" i="1"/>
  <c r="AG44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AT83" i="1"/>
  <c r="AB83" i="1"/>
  <c r="J83" i="1"/>
  <c r="AT47" i="1"/>
  <c r="AB47" i="1"/>
  <c r="J47" i="1"/>
  <c r="AZ11" i="1"/>
  <c r="AX11" i="1"/>
  <c r="AV11" i="1"/>
  <c r="AT11" i="1"/>
  <c r="AR11" i="1"/>
  <c r="AP11" i="1"/>
  <c r="AN11" i="1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AG8" i="1"/>
  <c r="T10" i="1"/>
  <c r="O8" i="1"/>
  <c r="B10" i="1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  <c r="AB11" i="1"/>
  <c r="J11" i="1"/>
</calcChain>
</file>

<file path=xl/sharedStrings.xml><?xml version="1.0" encoding="utf-8"?>
<sst xmlns="http://schemas.openxmlformats.org/spreadsheetml/2006/main" count="436" uniqueCount="51">
  <si>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</si>
  <si>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</si>
  <si>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</si>
  <si>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</si>
  <si>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</si>
  <si>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</si>
  <si>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</si>
  <si>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</si>
  <si>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</si>
  <si>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</si>
  <si>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</si>
  <si>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</si>
  <si>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</si>
  <si>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</si>
  <si>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</si>
  <si>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</si>
  <si>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</si>
  <si>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</si>
  <si>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</si>
  <si>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</si>
  <si>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</si>
  <si>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</si>
  <si>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</si>
  <si>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</si>
  <si>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</si>
  <si>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</si>
  <si>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</si>
  <si>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</si>
  <si>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</si>
  <si>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 xml:space="preserve">Kontrolle: </t>
  </si>
  <si>
    <t xml:space="preserve">Gerät:                                </t>
  </si>
  <si>
    <t xml:space="preserve">Lot: </t>
  </si>
  <si>
    <t>Resultat</t>
  </si>
  <si>
    <t xml:space="preserve">Verfall: </t>
  </si>
  <si>
    <t>AFIAS</t>
  </si>
  <si>
    <t>Liquid QC Cardiac</t>
  </si>
  <si>
    <t>Tn-I Plus</t>
  </si>
  <si>
    <t>ng/l</t>
  </si>
  <si>
    <t>Nt-proBNP</t>
  </si>
  <si>
    <t>D-Dimer</t>
  </si>
  <si>
    <t>ng/ml</t>
  </si>
  <si>
    <t>2303181B</t>
  </si>
  <si>
    <t>NT-proBNP</t>
  </si>
  <si>
    <t>Lot: NBTDC01G</t>
  </si>
  <si>
    <t>Lot: DDTFB88F, DDTFB92F</t>
  </si>
  <si>
    <t>Lot: DDTAB77F</t>
  </si>
  <si>
    <t xml:space="preserve">Lot: TNSFB60G  </t>
  </si>
  <si>
    <t>alle übrigen Lot</t>
  </si>
  <si>
    <t>Lot NBTCB99G LotNBTGC12G</t>
  </si>
  <si>
    <t>Übrige / Autre Lot</t>
  </si>
  <si>
    <t>Lot: TNTECO02X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</si>
</sst>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49" fontId="0" fillId="0" borderId="0" xfId="0" applyNumberFormat="1" applyBorder="1"/>
    <xf numFmtId="49" fontId="0" fillId="0" borderId="32" xfId="0" applyNumberFormat="1" applyBorder="1"/>
    <xf numFmtId="0" fontId="0" fillId="0" borderId="32" xfId="0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29" xfId="0" applyNumberFormat="1" applyBorder="1"/>
    <xf numFmtId="49" fontId="0" fillId="0" borderId="30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19" fillId="0" borderId="39" xfId="0" applyFont="1" applyBorder="1" applyAlignment="1" applyProtection="1">
      <alignment horizontal="center" vertical="center"/>
    </xf>
    <xf numFmtId="0" fontId="19" fillId="0" borderId="4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wrapText="1"/>
    </xf>
    <xf numFmtId="1" fontId="19" fillId="0" borderId="23" xfId="0" applyNumberFormat="1" applyFont="1" applyBorder="1" applyAlignment="1" applyProtection="1">
      <alignment horizontal="center" vertical="center"/>
    </xf>
    <xf numFmtId="1" fontId="19" fillId="0" borderId="24" xfId="0" applyNumberFormat="1" applyFont="1" applyBorder="1" applyAlignment="1" applyProtection="1">
      <alignment horizontal="center" vertical="center"/>
    </xf>
    <xf numFmtId="1" fontId="19" fillId="0" borderId="23" xfId="0" quotePrefix="1" applyNumberFormat="1" applyFont="1" applyBorder="1" applyAlignment="1" applyProtection="1">
      <alignment horizontal="center" vertical="center"/>
    </xf>
    <xf numFmtId="0" fontId="19" fillId="0" borderId="2" xfId="0" quotePrefix="1" applyFont="1" applyBorder="1" applyAlignment="1" applyProtection="1">
      <alignment horizontal="center" vertical="center"/>
    </xf>
    <xf numFmtId="0" fontId="19" fillId="0" borderId="22" xfId="0" quotePrefix="1" applyFont="1" applyBorder="1" applyAlignment="1" applyProtection="1">
      <alignment horizontal="center" vertical="center"/>
    </xf>
    <xf numFmtId="0" fontId="19" fillId="0" borderId="27" xfId="0" quotePrefix="1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5" xfId="0" quotePrefix="1" applyFont="1" applyBorder="1" applyAlignment="1" applyProtection="1">
      <alignment horizontal="center" vertical="center"/>
    </xf>
    <xf numFmtId="0" fontId="19" fillId="0" borderId="26" xfId="0" quotePrefix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 vertical="center"/>
    </xf>
    <xf numFmtId="164" fontId="19" fillId="0" borderId="37" xfId="0" quotePrefix="1" applyNumberFormat="1" applyFont="1" applyBorder="1" applyAlignment="1" applyProtection="1">
      <alignment horizontal="right" vertical="center"/>
    </xf>
    <xf numFmtId="164" fontId="19" fillId="0" borderId="2" xfId="0" quotePrefix="1" applyNumberFormat="1" applyFont="1" applyBorder="1" applyAlignment="1" applyProtection="1">
      <alignment horizontal="right" vertical="center"/>
    </xf>
    <xf numFmtId="164" fontId="19" fillId="0" borderId="36" xfId="0" quotePrefix="1" applyNumberFormat="1" applyFont="1" applyBorder="1" applyAlignment="1" applyProtection="1">
      <alignment horizontal="right" vertical="center"/>
    </xf>
    <xf numFmtId="0" fontId="19" fillId="0" borderId="25" xfId="0" applyFont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/>
    </xf>
    <xf numFmtId="0" fontId="24" fillId="2" borderId="24" xfId="0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</xf>
    <xf numFmtId="0" fontId="24" fillId="2" borderId="38" xfId="0" applyFont="1" applyFill="1" applyBorder="1" applyAlignment="1" applyProtection="1">
      <alignment horizontal="center" vertical="center"/>
    </xf>
    <xf numFmtId="1" fontId="19" fillId="0" borderId="37" xfId="0" applyNumberFormat="1" applyFont="1" applyBorder="1" applyAlignment="1" applyProtection="1">
      <alignment horizontal="right" vertical="center"/>
    </xf>
    <xf numFmtId="1" fontId="19" fillId="0" borderId="2" xfId="0" applyNumberFormat="1" applyFont="1" applyBorder="1" applyAlignment="1" applyProtection="1">
      <alignment horizontal="right" vertical="center"/>
    </xf>
    <xf numFmtId="1" fontId="19" fillId="0" borderId="36" xfId="0" applyNumberFormat="1" applyFont="1" applyBorder="1" applyAlignment="1" applyProtection="1">
      <alignment horizontal="right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0" fontId="23" fillId="2" borderId="23" xfId="0" applyFont="1" applyFill="1" applyBorder="1" applyAlignment="1" applyProtection="1">
      <alignment horizontal="center" vertical="center" wrapText="1"/>
    </xf>
    <xf numFmtId="0" fontId="23" fillId="2" borderId="24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0" fontId="23" fillId="2" borderId="38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9" fontId="19" fillId="0" borderId="2" xfId="1" applyFont="1" applyBorder="1" applyAlignment="1" applyProtection="1">
      <alignment horizontal="right" vertical="center"/>
    </xf>
    <xf numFmtId="9" fontId="19" fillId="0" borderId="22" xfId="1" applyFont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9" fontId="19" fillId="0" borderId="2" xfId="1" applyNumberFormat="1" applyFont="1" applyBorder="1" applyAlignment="1" applyProtection="1">
      <alignment horizontal="right" vertical="center"/>
    </xf>
    <xf numFmtId="9" fontId="19" fillId="0" borderId="22" xfId="1" applyNumberFormat="1" applyFont="1" applyBorder="1" applyAlignment="1" applyProtection="1">
      <alignment horizontal="right" vertical="center"/>
    </xf>
    <xf numFmtId="9" fontId="19" fillId="0" borderId="2" xfId="0" applyNumberFormat="1" applyFont="1" applyBorder="1" applyAlignment="1" applyProtection="1">
      <alignment horizontal="right" vertical="center"/>
    </xf>
    <xf numFmtId="9" fontId="19" fillId="0" borderId="22" xfId="0" applyNumberFormat="1" applyFont="1" applyBorder="1" applyAlignment="1" applyProtection="1">
      <alignment horizontal="right" vertical="center"/>
    </xf>
    <xf numFmtId="0" fontId="21" fillId="2" borderId="23" xfId="0" applyFont="1" applyFill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38" xfId="0" applyFont="1" applyFill="1" applyBorder="1" applyAlignment="1" applyProtection="1">
      <alignment horizontal="center" vertical="center" wrapText="1"/>
    </xf>
    <xf numFmtId="0" fontId="22" fillId="2" borderId="23" xfId="0" applyFont="1" applyFill="1" applyBorder="1" applyAlignment="1" applyProtection="1">
      <alignment horizontal="center" vertical="center" wrapText="1"/>
    </xf>
    <xf numFmtId="9" fontId="19" fillId="0" borderId="37" xfId="1" applyNumberFormat="1" applyFont="1" applyBorder="1" applyAlignment="1" applyProtection="1">
      <alignment horizontal="right" vertical="center"/>
    </xf>
    <xf numFmtId="9" fontId="19" fillId="0" borderId="37" xfId="1" applyFont="1" applyBorder="1" applyAlignment="1" applyProtection="1">
      <alignment horizontal="right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8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left" vertical="center"/>
    </xf>
    <xf numFmtId="14" fontId="20" fillId="2" borderId="0" xfId="0" applyNumberFormat="1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left" vertical="center"/>
    </xf>
    <xf numFmtId="0" fontId="19" fillId="0" borderId="36" xfId="0" applyFont="1" applyBorder="1" applyAlignment="1" applyProtection="1">
      <alignment horizontal="left" vertical="center"/>
    </xf>
    <xf numFmtId="0" fontId="19" fillId="0" borderId="37" xfId="0" quotePrefix="1" applyFont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</xf>
    <xf numFmtId="1" fontId="19" fillId="0" borderId="37" xfId="0" quotePrefix="1" applyNumberFormat="1" applyFont="1" applyBorder="1" applyAlignment="1" applyProtection="1">
      <alignment horizontal="right" vertical="center"/>
    </xf>
    <xf numFmtId="1" fontId="19" fillId="0" borderId="2" xfId="0" quotePrefix="1" applyNumberFormat="1" applyFont="1" applyBorder="1" applyAlignment="1" applyProtection="1">
      <alignment horizontal="right" vertical="center"/>
    </xf>
    <xf numFmtId="1" fontId="19" fillId="0" borderId="36" xfId="0" quotePrefix="1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8-434C-ADC8-8C8EB4AC41B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98-434C-ADC8-8C8EB4AC41B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98-434C-ADC8-8C8EB4AC41B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98-434C-ADC8-8C8EB4AC41B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98-434C-ADC8-8C8EB4AC41B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98-434C-ADC8-8C8EB4AC41B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98-434C-ADC8-8C8EB4AC41B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98-434C-ADC8-8C8EB4AC4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32704"/>
        <c:axId val="79034624"/>
      </c:scatterChart>
      <c:valAx>
        <c:axId val="790327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79034624"/>
        <c:crossesAt val="0"/>
        <c:crossBetween val="midCat"/>
        <c:majorUnit val="1"/>
      </c:valAx>
      <c:valAx>
        <c:axId val="790346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790327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F9-48DA-B9A4-00C33995633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F9-48DA-B9A4-00C33995633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F9-48DA-B9A4-00C33995633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F9-48DA-B9A4-00C33995633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F9-48DA-B9A4-00C33995633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F9-48DA-B9A4-00C33995633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F9-48DA-B9A4-00C33995633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F9-48DA-B9A4-00C339956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86496"/>
        <c:axId val="81392768"/>
      </c:scatterChart>
      <c:valAx>
        <c:axId val="813864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1392768"/>
        <c:crossesAt val="0"/>
        <c:crossBetween val="midCat"/>
        <c:majorUnit val="1"/>
      </c:valAx>
      <c:valAx>
        <c:axId val="813927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1386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0-48F6-A032-A78A5111481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50-48F6-A032-A78A5111481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50-48F6-A032-A78A5111481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50-48F6-A032-A78A5111481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50-48F6-A032-A78A5111481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50-48F6-A032-A78A5111481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50-48F6-A032-A78A5111481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50-48F6-A032-A78A5111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34496"/>
        <c:axId val="81448960"/>
      </c:scatterChart>
      <c:valAx>
        <c:axId val="814344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1448960"/>
        <c:crossesAt val="0"/>
        <c:crossBetween val="midCat"/>
        <c:majorUnit val="1"/>
      </c:valAx>
      <c:valAx>
        <c:axId val="814489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1434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3-4B0C-A35C-92D01C22A25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3-4B0C-A35C-92D01C22A25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3-4B0C-A35C-92D01C22A25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3-4B0C-A35C-92D01C22A25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3-4B0C-A35C-92D01C22A25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3-4B0C-A35C-92D01C22A25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3-4B0C-A35C-92D01C22A25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3-4B0C-A35C-92D01C22A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20256"/>
        <c:axId val="84322176"/>
      </c:scatterChart>
      <c:valAx>
        <c:axId val="84320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4322176"/>
        <c:crossesAt val="0"/>
        <c:crossBetween val="midCat"/>
        <c:majorUnit val="1"/>
      </c:valAx>
      <c:valAx>
        <c:axId val="843221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4320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B-4829-A29E-D3AD52788A1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B-4829-A29E-D3AD52788A1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B-4829-A29E-D3AD52788A1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B-4829-A29E-D3AD52788A1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B-4829-A29E-D3AD52788A1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B-4829-A29E-D3AD52788A1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B-4829-A29E-D3AD52788A1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B-4829-A29E-D3AD52788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69792"/>
        <c:axId val="84371712"/>
      </c:scatterChart>
      <c:valAx>
        <c:axId val="843697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4371712"/>
        <c:crossesAt val="0"/>
        <c:crossBetween val="midCat"/>
        <c:majorUnit val="1"/>
      </c:valAx>
      <c:valAx>
        <c:axId val="843717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43697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97135050525964E-3"/>
          <c:y val="1.5978596230265357E-2"/>
          <c:w val="0.99241841593970292"/>
          <c:h val="0.98296167641845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8-41E2-B1A6-AD90B2658C2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8-41E2-B1A6-AD90B2658C2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F8-41E2-B1A6-AD90B2658C2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8-41E2-B1A6-AD90B2658C2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F8-41E2-B1A6-AD90B2658C2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F8-41E2-B1A6-AD90B2658C2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F8-41E2-B1A6-AD90B2658C2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Tabelle2!$E$175:$E$199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Tabelle2!$D$175:$D$199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F8-41E2-B1A6-AD90B265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81088"/>
        <c:axId val="88687360"/>
      </c:scatterChart>
      <c:valAx>
        <c:axId val="886810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687360"/>
        <c:crossesAt val="0"/>
        <c:crossBetween val="midCat"/>
        <c:majorUnit val="1"/>
      </c:valAx>
      <c:valAx>
        <c:axId val="886873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6810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00-496B-BD69-3F550206E7E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00-496B-BD69-3F550206E7E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00-496B-BD69-3F550206E7E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00-496B-BD69-3F550206E7E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00-496B-BD69-3F550206E7E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00-496B-BD69-3F550206E7E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00-496B-BD69-3F550206E7E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Tabelle2!$E$203:$E$227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Tabelle2!$D$203:$D$227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00-496B-BD69-3F550206E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06528"/>
        <c:axId val="88808448"/>
      </c:scatterChart>
      <c:valAx>
        <c:axId val="8880652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808448"/>
        <c:crossesAt val="0"/>
        <c:crossBetween val="midCat"/>
        <c:majorUnit val="1"/>
      </c:valAx>
      <c:valAx>
        <c:axId val="8880844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8065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832618667820225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14-419A-89E3-7A9358A0F8C9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14-419A-89E3-7A9358A0F8C9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14-419A-89E3-7A9358A0F8C9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14-419A-89E3-7A9358A0F8C9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14-419A-89E3-7A9358A0F8C9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14-419A-89E3-7A9358A0F8C9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14-419A-89E3-7A9358A0F8C9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Tabelle2!$E$231:$E$255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Tabelle2!$D$231:$D$255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14-419A-89E3-7A9358A0F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7984"/>
        <c:axId val="88880640"/>
      </c:scatterChart>
      <c:valAx>
        <c:axId val="888579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880640"/>
        <c:crossesAt val="0"/>
        <c:crossBetween val="midCat"/>
        <c:majorUnit val="1"/>
      </c:valAx>
      <c:valAx>
        <c:axId val="888806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8579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0C-481F-811D-7BD137365069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0C-481F-811D-7BD137365069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0C-481F-811D-7BD137365069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0C-481F-811D-7BD137365069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0C-481F-811D-7BD137365069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0C-481F-811D-7BD137365069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0C-481F-811D-7BD137365069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0C-481F-811D-7BD137365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21984"/>
        <c:axId val="88944640"/>
      </c:scatterChart>
      <c:valAx>
        <c:axId val="889219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944640"/>
        <c:crossesAt val="0"/>
        <c:crossBetween val="midCat"/>
        <c:majorUnit val="1"/>
      </c:valAx>
      <c:valAx>
        <c:axId val="889446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9219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145597</xdr:rowOff>
    </xdr:from>
    <xdr:to>
      <xdr:col>17</xdr:col>
      <xdr:colOff>193771</xdr:colOff>
      <xdr:row>40</xdr:row>
      <xdr:rowOff>119063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126547</xdr:rowOff>
    </xdr:from>
    <xdr:to>
      <xdr:col>35</xdr:col>
      <xdr:colOff>193771</xdr:colOff>
      <xdr:row>41</xdr:row>
      <xdr:rowOff>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45281</xdr:rowOff>
    </xdr:from>
    <xdr:to>
      <xdr:col>53</xdr:col>
      <xdr:colOff>184246</xdr:colOff>
      <xdr:row>40</xdr:row>
      <xdr:rowOff>149518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109177</xdr:rowOff>
    </xdr:from>
    <xdr:to>
      <xdr:col>17</xdr:col>
      <xdr:colOff>190500</xdr:colOff>
      <xdr:row>77</xdr:row>
      <xdr:rowOff>1922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70130</xdr:rowOff>
    </xdr:from>
    <xdr:to>
      <xdr:col>35</xdr:col>
      <xdr:colOff>188517</xdr:colOff>
      <xdr:row>76</xdr:row>
      <xdr:rowOff>136633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2</xdr:col>
      <xdr:colOff>48846</xdr:colOff>
      <xdr:row>82</xdr:row>
      <xdr:rowOff>70129</xdr:rowOff>
    </xdr:from>
    <xdr:to>
      <xdr:col>17</xdr:col>
      <xdr:colOff>171450</xdr:colOff>
      <xdr:row>112</xdr:row>
      <xdr:rowOff>4243</xdr:rowOff>
    </xdr:to>
    <xdr:graphicFrame macro="">
      <xdr:nvGraphicFramePr>
        <xdr:cNvPr id="42" name="Diagram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20</xdr:col>
      <xdr:colOff>49695</xdr:colOff>
      <xdr:row>83</xdr:row>
      <xdr:rowOff>43779</xdr:rowOff>
    </xdr:from>
    <xdr:to>
      <xdr:col>35</xdr:col>
      <xdr:colOff>205153</xdr:colOff>
      <xdr:row>111</xdr:row>
      <xdr:rowOff>154073</xdr:rowOff>
    </xdr:to>
    <xdr:graphicFrame macro="">
      <xdr:nvGraphicFramePr>
        <xdr:cNvPr id="43" name="Diagram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38</xdr:col>
      <xdr:colOff>55543</xdr:colOff>
      <xdr:row>83</xdr:row>
      <xdr:rowOff>10886</xdr:rowOff>
    </xdr:from>
    <xdr:to>
      <xdr:col>53</xdr:col>
      <xdr:colOff>208551</xdr:colOff>
      <xdr:row>111</xdr:row>
      <xdr:rowOff>155316</xdr:rowOff>
    </xdr:to>
    <xdr:graphicFrame macro="">
      <xdr:nvGraphicFramePr>
        <xdr:cNvPr id="44" name="Diagramm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48148</xdr:rowOff>
    </xdr:from>
    <xdr:to>
      <xdr:col>53</xdr:col>
      <xdr:colOff>171590</xdr:colOff>
      <xdr:row>76</xdr:row>
      <xdr:rowOff>146157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110"/>
  <sheetViews>
    <sheetView showGridLines="0" tabSelected="1" zoomScale="115" zoomScaleNormal="115" workbookViewId="0">
      <selection activeCell="A13" sqref="A13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119" t="s">
        <v>30</v>
      </c>
      <c r="B1" s="119"/>
      <c r="C1" s="119" t="s">
        <v>34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50"/>
      <c r="AN1" s="50"/>
      <c r="AO1" s="50"/>
      <c r="AP1" s="50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50"/>
      <c r="AN2" s="50"/>
      <c r="AO2" s="50"/>
      <c r="AP2" s="50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120" t="s">
        <v>29</v>
      </c>
      <c r="B3" s="120"/>
      <c r="C3" s="121" t="s">
        <v>35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52"/>
      <c r="S3" s="52" t="s">
        <v>31</v>
      </c>
      <c r="T3" s="122" t="s">
        <v>41</v>
      </c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0" t="s">
        <v>33</v>
      </c>
      <c r="AG3" s="120"/>
      <c r="AH3" s="120"/>
      <c r="AI3" s="120"/>
      <c r="AJ3" s="120"/>
      <c r="AK3" s="123">
        <v>45808</v>
      </c>
      <c r="AL3" s="124"/>
      <c r="AM3" s="53"/>
      <c r="AN3" s="51"/>
      <c r="AO3" s="51"/>
      <c r="AP3" s="51"/>
      <c r="AQ3" s="49"/>
      <c r="AR3" s="49"/>
      <c r="AS3" s="49"/>
      <c r="AT3" s="49"/>
      <c r="AU3" s="49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100" t="s">
        <v>36</v>
      </c>
      <c r="B5" s="101"/>
      <c r="C5" s="20"/>
      <c r="D5" s="75" t="s">
        <v>0</v>
      </c>
      <c r="E5" s="76"/>
      <c r="F5" s="76"/>
      <c r="G5" s="76"/>
      <c r="H5" s="76"/>
      <c r="I5" s="76"/>
      <c r="J5" s="76"/>
      <c r="K5" s="76"/>
      <c r="L5" s="76"/>
      <c r="M5" s="125"/>
      <c r="N5" s="98">
        <v>0.24</v>
      </c>
      <c r="O5" s="98"/>
      <c r="P5" s="98"/>
      <c r="Q5" s="99"/>
      <c r="R5" s="21"/>
      <c r="S5" s="100" t="s">
        <v>36</v>
      </c>
      <c r="T5" s="101"/>
      <c r="U5" s="56"/>
      <c r="V5" s="75" t="s">
        <v>0</v>
      </c>
      <c r="W5" s="76"/>
      <c r="X5" s="76"/>
      <c r="Y5" s="76"/>
      <c r="Z5" s="76"/>
      <c r="AA5" s="76"/>
      <c r="AB5" s="76"/>
      <c r="AC5" s="76"/>
      <c r="AD5" s="76"/>
      <c r="AE5" s="125"/>
      <c r="AF5" s="98">
        <v>0.24</v>
      </c>
      <c r="AG5" s="98"/>
      <c r="AH5" s="98"/>
      <c r="AI5" s="99"/>
      <c r="AJ5" s="54"/>
      <c r="AK5" s="100" t="s">
        <v>36</v>
      </c>
      <c r="AL5" s="101"/>
      <c r="AM5" s="56"/>
      <c r="AN5" s="75" t="s">
        <v>0</v>
      </c>
      <c r="AO5" s="76"/>
      <c r="AP5" s="76"/>
      <c r="AQ5" s="76"/>
      <c r="AR5" s="76"/>
      <c r="AS5" s="76"/>
      <c r="AT5" s="76"/>
      <c r="AU5" s="76"/>
      <c r="AV5" s="76"/>
      <c r="AW5" s="125"/>
      <c r="AX5" s="98">
        <v>0.24</v>
      </c>
      <c r="AY5" s="98"/>
      <c r="AZ5" s="98"/>
      <c r="BA5" s="99"/>
    </row>
    <row r="6" spans="1:53" ht="12.75" customHeight="1" x14ac:dyDescent="0.2">
      <c r="A6" s="102"/>
      <c r="B6" s="103"/>
      <c r="C6" s="20"/>
      <c r="D6" s="75" t="s">
        <v>11</v>
      </c>
      <c r="E6" s="76"/>
      <c r="F6" s="76"/>
      <c r="G6" s="76"/>
      <c r="H6" s="76"/>
      <c r="I6" s="76"/>
      <c r="J6" s="76"/>
      <c r="K6" s="76"/>
      <c r="L6" s="76"/>
      <c r="M6" s="125"/>
      <c r="N6" s="104">
        <v>0.24</v>
      </c>
      <c r="O6" s="104"/>
      <c r="P6" s="104"/>
      <c r="Q6" s="105"/>
      <c r="R6" s="21"/>
      <c r="S6" s="102"/>
      <c r="T6" s="103"/>
      <c r="U6" s="56"/>
      <c r="V6" s="75" t="s">
        <v>11</v>
      </c>
      <c r="W6" s="76"/>
      <c r="X6" s="76"/>
      <c r="Y6" s="76"/>
      <c r="Z6" s="76"/>
      <c r="AA6" s="76"/>
      <c r="AB6" s="76"/>
      <c r="AC6" s="76"/>
      <c r="AD6" s="76"/>
      <c r="AE6" s="125"/>
      <c r="AF6" s="106">
        <v>0.24</v>
      </c>
      <c r="AG6" s="106"/>
      <c r="AH6" s="106"/>
      <c r="AI6" s="107"/>
      <c r="AJ6" s="54"/>
      <c r="AK6" s="102"/>
      <c r="AL6" s="103"/>
      <c r="AM6" s="56"/>
      <c r="AN6" s="75" t="s">
        <v>11</v>
      </c>
      <c r="AO6" s="76"/>
      <c r="AP6" s="76"/>
      <c r="AQ6" s="76"/>
      <c r="AR6" s="76"/>
      <c r="AS6" s="76"/>
      <c r="AT6" s="76"/>
      <c r="AU6" s="76"/>
      <c r="AV6" s="76"/>
      <c r="AW6" s="125"/>
      <c r="AX6" s="106">
        <v>0.24</v>
      </c>
      <c r="AY6" s="106"/>
      <c r="AZ6" s="106"/>
      <c r="BA6" s="107"/>
    </row>
    <row r="7" spans="1:53" ht="12.75" customHeight="1" x14ac:dyDescent="0.2">
      <c r="A7" s="90" t="s">
        <v>46</v>
      </c>
      <c r="B7" s="109"/>
      <c r="C7" s="20"/>
      <c r="D7" s="75" t="s">
        <v>1</v>
      </c>
      <c r="E7" s="76"/>
      <c r="F7" s="76"/>
      <c r="G7" s="76"/>
      <c r="H7" s="76"/>
      <c r="I7" s="76"/>
      <c r="J7" s="76"/>
      <c r="K7" s="125"/>
      <c r="L7" s="86">
        <v>310</v>
      </c>
      <c r="M7" s="86"/>
      <c r="N7" s="86"/>
      <c r="O7" s="131" t="s">
        <v>37</v>
      </c>
      <c r="P7" s="88"/>
      <c r="Q7" s="89"/>
      <c r="R7" s="21"/>
      <c r="S7" s="127" t="s">
        <v>50</v>
      </c>
      <c r="T7" s="128"/>
      <c r="U7" s="56"/>
      <c r="V7" s="75" t="s">
        <v>1</v>
      </c>
      <c r="W7" s="76"/>
      <c r="X7" s="76"/>
      <c r="Y7" s="76"/>
      <c r="Z7" s="76"/>
      <c r="AA7" s="76"/>
      <c r="AB7" s="76"/>
      <c r="AC7" s="76"/>
      <c r="AD7" s="85">
        <v>340</v>
      </c>
      <c r="AE7" s="86"/>
      <c r="AF7" s="87"/>
      <c r="AG7" s="88" t="s">
        <v>37</v>
      </c>
      <c r="AH7" s="88"/>
      <c r="AI7" s="89"/>
      <c r="AJ7" s="54"/>
      <c r="AK7" s="112" t="s">
        <v>49</v>
      </c>
      <c r="AL7" s="109"/>
      <c r="AM7" s="56"/>
      <c r="AN7" s="75" t="s">
        <v>1</v>
      </c>
      <c r="AO7" s="76"/>
      <c r="AP7" s="76"/>
      <c r="AQ7" s="76"/>
      <c r="AR7" s="76"/>
      <c r="AS7" s="76"/>
      <c r="AT7" s="76"/>
      <c r="AU7" s="76"/>
      <c r="AV7" s="85">
        <v>370</v>
      </c>
      <c r="AW7" s="86"/>
      <c r="AX7" s="87"/>
      <c r="AY7" s="88" t="s">
        <v>37</v>
      </c>
      <c r="AZ7" s="88"/>
      <c r="BA7" s="89"/>
    </row>
    <row r="8" spans="1:53" ht="12.75" customHeight="1" x14ac:dyDescent="0.2">
      <c r="A8" s="110"/>
      <c r="B8" s="111"/>
      <c r="C8" s="20"/>
      <c r="D8" s="75" t="s">
        <v>2</v>
      </c>
      <c r="E8" s="76"/>
      <c r="F8" s="76"/>
      <c r="G8" s="76"/>
      <c r="H8" s="76"/>
      <c r="I8" s="76"/>
      <c r="J8" s="76"/>
      <c r="K8" s="125"/>
      <c r="L8" s="78">
        <f>IF(ROUNDDOWN(L7*MIN(N5,N6)/3,3)=0,ROUNDDOWN(L7*MAX(N5,N6)/3,3),ROUNDDOWN(L7*MIN(N5,N6)/3,1))</f>
        <v>24.8</v>
      </c>
      <c r="M8" s="78"/>
      <c r="N8" s="78"/>
      <c r="O8" s="126" t="str">
        <f>$O$7</f>
        <v>ng/l</v>
      </c>
      <c r="P8" s="69"/>
      <c r="Q8" s="70"/>
      <c r="R8" s="21"/>
      <c r="S8" s="129"/>
      <c r="T8" s="130"/>
      <c r="U8" s="56"/>
      <c r="V8" s="75" t="s">
        <v>2</v>
      </c>
      <c r="W8" s="76"/>
      <c r="X8" s="76"/>
      <c r="Y8" s="76"/>
      <c r="Z8" s="76"/>
      <c r="AA8" s="76"/>
      <c r="AB8" s="76"/>
      <c r="AC8" s="76"/>
      <c r="AD8" s="77">
        <f>ROUNDDOWN(AD7*IF(MIN(AF5,AF6)=0,MAX(AF5,AF6),MIN(AF5,AF6))/3,1)</f>
        <v>27.2</v>
      </c>
      <c r="AE8" s="78"/>
      <c r="AF8" s="79"/>
      <c r="AG8" s="69" t="str">
        <f>$AG$7</f>
        <v>ng/l</v>
      </c>
      <c r="AH8" s="69"/>
      <c r="AI8" s="70"/>
      <c r="AJ8" s="54"/>
      <c r="AK8" s="110"/>
      <c r="AL8" s="111"/>
      <c r="AM8" s="56"/>
      <c r="AN8" s="75" t="s">
        <v>2</v>
      </c>
      <c r="AO8" s="76"/>
      <c r="AP8" s="76"/>
      <c r="AQ8" s="76"/>
      <c r="AR8" s="76"/>
      <c r="AS8" s="76"/>
      <c r="AT8" s="76"/>
      <c r="AU8" s="76"/>
      <c r="AV8" s="77">
        <v>29.6</v>
      </c>
      <c r="AW8" s="78"/>
      <c r="AX8" s="79"/>
      <c r="AY8" s="69" t="str">
        <f>$AY$7</f>
        <v>ng/l</v>
      </c>
      <c r="AZ8" s="69"/>
      <c r="BA8" s="70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x14ac:dyDescent="0.2">
      <c r="A10" s="64" t="s">
        <v>3</v>
      </c>
      <c r="B10" s="58" t="str">
        <f>$O$7</f>
        <v>ng/l</v>
      </c>
      <c r="C10" s="59"/>
      <c r="D10" s="73" t="s">
        <v>4</v>
      </c>
      <c r="E10" s="74"/>
      <c r="F10" s="73" t="s">
        <v>5</v>
      </c>
      <c r="G10" s="74"/>
      <c r="H10" s="73" t="s">
        <v>6</v>
      </c>
      <c r="I10" s="74"/>
      <c r="J10" s="80" t="s">
        <v>7</v>
      </c>
      <c r="K10" s="74"/>
      <c r="L10" s="80" t="s">
        <v>8</v>
      </c>
      <c r="M10" s="72"/>
      <c r="N10" s="73" t="s">
        <v>9</v>
      </c>
      <c r="O10" s="72"/>
      <c r="P10" s="71" t="s">
        <v>10</v>
      </c>
      <c r="Q10" s="72"/>
      <c r="R10" s="26"/>
      <c r="S10" s="64" t="s">
        <v>3</v>
      </c>
      <c r="T10" s="58" t="str">
        <f>$AG$7</f>
        <v>ng/l</v>
      </c>
      <c r="U10" s="59"/>
      <c r="V10" s="73" t="s">
        <v>4</v>
      </c>
      <c r="W10" s="74"/>
      <c r="X10" s="73" t="s">
        <v>5</v>
      </c>
      <c r="Y10" s="74"/>
      <c r="Z10" s="73" t="s">
        <v>6</v>
      </c>
      <c r="AA10" s="74"/>
      <c r="AB10" s="80" t="s">
        <v>7</v>
      </c>
      <c r="AC10" s="74"/>
      <c r="AD10" s="80" t="s">
        <v>8</v>
      </c>
      <c r="AE10" s="72"/>
      <c r="AF10" s="73" t="s">
        <v>9</v>
      </c>
      <c r="AG10" s="72"/>
      <c r="AH10" s="71" t="s">
        <v>10</v>
      </c>
      <c r="AI10" s="72"/>
      <c r="AJ10" s="54"/>
      <c r="AK10" s="64" t="s">
        <v>3</v>
      </c>
      <c r="AL10" s="58" t="str">
        <f>$AY$7</f>
        <v>ng/l</v>
      </c>
      <c r="AM10" s="59"/>
      <c r="AN10" s="73" t="s">
        <v>4</v>
      </c>
      <c r="AO10" s="74"/>
      <c r="AP10" s="73" t="s">
        <v>5</v>
      </c>
      <c r="AQ10" s="74"/>
      <c r="AR10" s="73" t="s">
        <v>6</v>
      </c>
      <c r="AS10" s="74"/>
      <c r="AT10" s="80" t="s">
        <v>7</v>
      </c>
      <c r="AU10" s="74"/>
      <c r="AV10" s="80" t="s">
        <v>8</v>
      </c>
      <c r="AW10" s="72"/>
      <c r="AX10" s="73" t="s">
        <v>9</v>
      </c>
      <c r="AY10" s="72"/>
      <c r="AZ10" s="71" t="s">
        <v>10</v>
      </c>
      <c r="BA10" s="72"/>
    </row>
    <row r="11" spans="1:53" s="27" customFormat="1" x14ac:dyDescent="0.2">
      <c r="A11" s="60" t="s">
        <v>12</v>
      </c>
      <c r="B11" s="63" t="s">
        <v>32</v>
      </c>
      <c r="C11" s="59"/>
      <c r="D11" s="68">
        <f>ROUNDUP(L7-3*L7*IF(MIN(N5,N6)=0,MAX(N5,N6),MIN(N5,N6))/3,0)</f>
        <v>236</v>
      </c>
      <c r="E11" s="67"/>
      <c r="F11" s="66">
        <f>ROUNDUP(L7-2*L7*IF(MIN(N5,N6)=0,MAX(N5,N6),MIN(N5,N6))/3,0)</f>
        <v>261</v>
      </c>
      <c r="G11" s="67"/>
      <c r="H11" s="66">
        <f>ROUNDUP(L7-1*L7*IF(MIN(N5,N6)=0,MAX(N5,N6),MIN(N5,N6))/3,0)</f>
        <v>286</v>
      </c>
      <c r="I11" s="67"/>
      <c r="J11" s="68">
        <f>L7</f>
        <v>310</v>
      </c>
      <c r="K11" s="67"/>
      <c r="L11" s="66">
        <f>ROUNDDOWN(L7+1*L7*IF(MIN(N5,N6)=0,MAX(N5,N6),MIN(N5,N6))/3,0)</f>
        <v>334</v>
      </c>
      <c r="M11" s="67"/>
      <c r="N11" s="66">
        <f>ROUNDDOWN(L7+2*L7*IF(MIN(N5,N6)=0,MAX(N5,N6),MIN(N5,N6))/3,0)</f>
        <v>359</v>
      </c>
      <c r="O11" s="67"/>
      <c r="P11" s="66">
        <f>ROUNDDOWN(L7+3*L7*IF(MIN(N5,N6)=0,MAX(N5,N6),MIN(N5,N6))/3,0)</f>
        <v>384</v>
      </c>
      <c r="Q11" s="67"/>
      <c r="R11" s="55"/>
      <c r="S11" s="60" t="s">
        <v>12</v>
      </c>
      <c r="T11" s="63" t="s">
        <v>32</v>
      </c>
      <c r="U11" s="59"/>
      <c r="V11" s="68">
        <f>ROUNDUP(AD7-3*AD7*IF(MIN(AF5,AF6)=0,MAX(AF5,AF6),MIN(AF5,AF6))/3,0)</f>
        <v>259</v>
      </c>
      <c r="W11" s="67"/>
      <c r="X11" s="66">
        <f>ROUNDUP(AD7-2*AD7*IF(MIN(AF5,AF6)=0,MAX(AF5,AF6),MIN(AF5,AF6))/3,0)</f>
        <v>286</v>
      </c>
      <c r="Y11" s="67"/>
      <c r="Z11" s="66">
        <f>ROUNDUP(AD7-1*AD7*IF(MIN(AF5,AF6)=0,MAX(AF5,AF6),MIN(AF5,AF6))/3,0)</f>
        <v>313</v>
      </c>
      <c r="AA11" s="67"/>
      <c r="AB11" s="68">
        <f>AD7</f>
        <v>340</v>
      </c>
      <c r="AC11" s="67"/>
      <c r="AD11" s="66">
        <f>ROUNDDOWN(AD7+1*AD7*IF(MIN(AF5,AF6)=0,MAX(AF5,AF6),MIN(AF5,AF6))/3,0)</f>
        <v>367</v>
      </c>
      <c r="AE11" s="67"/>
      <c r="AF11" s="66">
        <f>ROUNDDOWN(AD7+2*AD7*IF(MIN(AF5,AF6)=0,MAX(AF5,AF6),MIN(AF5,AF6))/3,0)</f>
        <v>394</v>
      </c>
      <c r="AG11" s="67"/>
      <c r="AH11" s="66">
        <f>ROUNDDOWN(AD7+3*AD7*IF(MIN(AF5,AF6)=0,MAX(AF5,AF6),MIN(AF5,AF6))/3,0)</f>
        <v>421</v>
      </c>
      <c r="AI11" s="67"/>
      <c r="AJ11" s="54"/>
      <c r="AK11" s="60" t="s">
        <v>12</v>
      </c>
      <c r="AL11" s="63" t="s">
        <v>32</v>
      </c>
      <c r="AM11" s="59"/>
      <c r="AN11" s="68">
        <f>ROUNDUP(AV7-3*AV7*IF(MIN(AX5,AX6)=0,MAX(AX5,AX6),MIN(AX5,AX6))/3,2)</f>
        <v>281.2</v>
      </c>
      <c r="AO11" s="67"/>
      <c r="AP11" s="66">
        <f>ROUNDUP(AV7-2*AV7*IF(MIN(AX5,AX6)=0,MAX(AX5,AX6),MIN(AX5,AX6))/3,2)</f>
        <v>310.8</v>
      </c>
      <c r="AQ11" s="67"/>
      <c r="AR11" s="66">
        <f>ROUNDUP(AV7-1*AV7*IF(MIN(AX5,AX6)=0,MAX(AX5,AX6),MIN(AX5,AX6))/3,2)</f>
        <v>340.4</v>
      </c>
      <c r="AS11" s="67"/>
      <c r="AT11" s="68">
        <f>AV7</f>
        <v>370</v>
      </c>
      <c r="AU11" s="67"/>
      <c r="AV11" s="66">
        <f>ROUNDDOWN(AV7+1*AV7*IF(MIN(AX5,AX6)=0,MAX(AX5,AX6),MIN(AX5,AX6))/3,2)</f>
        <v>399.6</v>
      </c>
      <c r="AW11" s="67"/>
      <c r="AX11" s="66">
        <f>ROUNDDOWN(AV7+2*AV7*IF(MIN(AX5,AX6)=0,MAX(AX5,AX6),MIN(AX5,AX6))/3,2)</f>
        <v>429.2</v>
      </c>
      <c r="AY11" s="67"/>
      <c r="AZ11" s="66">
        <f>ROUNDDOWN(AV7+3*AV7*IF(MIN(AX5,AX6)=0,MAX(AX5,AX6),MIN(AX5,AX6))/3,2)</f>
        <v>458.8</v>
      </c>
      <c r="BA11" s="67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61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61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61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62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62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62"/>
      <c r="AL14" s="45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62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62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62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62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62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62"/>
      <c r="AL16" s="45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62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62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62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62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62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62"/>
      <c r="AL18" s="45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62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62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62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62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62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62"/>
      <c r="AL20" s="45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62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62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62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62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62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62"/>
      <c r="AL22" s="45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62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62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62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62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62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62"/>
      <c r="AL24" s="45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62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62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62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62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62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62"/>
      <c r="AL26" s="45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62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62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62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62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62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62"/>
      <c r="AL28" s="45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62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62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62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62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62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62"/>
      <c r="AL30" s="45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62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62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62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62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62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62"/>
      <c r="AL32" s="45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62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62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62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62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62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62"/>
      <c r="AL34" s="45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62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62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62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62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62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62"/>
      <c r="AL36" s="45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62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62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62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6"/>
      <c r="AT38" s="47"/>
      <c r="AU38" s="47"/>
      <c r="AV38" s="47"/>
      <c r="AW38" s="47"/>
      <c r="AX38" s="47"/>
      <c r="AY38" s="47"/>
      <c r="AZ38" s="47"/>
      <c r="BA38" s="47"/>
      <c r="BB38" s="25"/>
      <c r="BC38" s="25"/>
    </row>
    <row r="39" spans="1:55" ht="3.7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100" t="s">
        <v>42</v>
      </c>
      <c r="B41" s="101"/>
      <c r="C41" s="20"/>
      <c r="D41" s="75" t="s">
        <v>0</v>
      </c>
      <c r="E41" s="76"/>
      <c r="F41" s="76"/>
      <c r="G41" s="76"/>
      <c r="H41" s="76"/>
      <c r="I41" s="76"/>
      <c r="J41" s="76"/>
      <c r="K41" s="76"/>
      <c r="L41" s="76"/>
      <c r="M41" s="76"/>
      <c r="N41" s="114">
        <v>0.27</v>
      </c>
      <c r="O41" s="98"/>
      <c r="P41" s="98"/>
      <c r="Q41" s="99"/>
      <c r="R41" s="21"/>
      <c r="S41" s="100" t="s">
        <v>38</v>
      </c>
      <c r="T41" s="101"/>
      <c r="U41" s="57"/>
      <c r="V41" s="75" t="s">
        <v>0</v>
      </c>
      <c r="W41" s="76"/>
      <c r="X41" s="76"/>
      <c r="Y41" s="76"/>
      <c r="Z41" s="76"/>
      <c r="AA41" s="76"/>
      <c r="AB41" s="76"/>
      <c r="AC41" s="76"/>
      <c r="AD41" s="76"/>
      <c r="AE41" s="125"/>
      <c r="AF41" s="98">
        <v>0.27</v>
      </c>
      <c r="AG41" s="98"/>
      <c r="AH41" s="98"/>
      <c r="AI41" s="99"/>
      <c r="AJ41" s="57"/>
      <c r="AK41" s="100" t="s">
        <v>38</v>
      </c>
      <c r="AL41" s="101"/>
      <c r="AM41" s="57"/>
      <c r="AN41" s="75" t="s">
        <v>0</v>
      </c>
      <c r="AO41" s="76"/>
      <c r="AP41" s="76"/>
      <c r="AQ41" s="76"/>
      <c r="AR41" s="76"/>
      <c r="AS41" s="76"/>
      <c r="AT41" s="76"/>
      <c r="AU41" s="76"/>
      <c r="AV41" s="76"/>
      <c r="AW41" s="125"/>
      <c r="AX41" s="98">
        <v>0.27</v>
      </c>
      <c r="AY41" s="98"/>
      <c r="AZ41" s="98"/>
      <c r="BA41" s="99"/>
    </row>
    <row r="42" spans="1:55" ht="12.75" customHeight="1" x14ac:dyDescent="0.2">
      <c r="A42" s="102"/>
      <c r="B42" s="103"/>
      <c r="C42" s="20"/>
      <c r="D42" s="75" t="s">
        <v>11</v>
      </c>
      <c r="E42" s="76"/>
      <c r="F42" s="76"/>
      <c r="G42" s="76"/>
      <c r="H42" s="76"/>
      <c r="I42" s="76"/>
      <c r="J42" s="76"/>
      <c r="K42" s="76"/>
      <c r="L42" s="76"/>
      <c r="M42" s="76"/>
      <c r="N42" s="113">
        <v>0.27</v>
      </c>
      <c r="O42" s="104"/>
      <c r="P42" s="104"/>
      <c r="Q42" s="105"/>
      <c r="R42" s="21"/>
      <c r="S42" s="102"/>
      <c r="T42" s="103"/>
      <c r="U42" s="57"/>
      <c r="V42" s="75" t="s">
        <v>11</v>
      </c>
      <c r="W42" s="76"/>
      <c r="X42" s="76"/>
      <c r="Y42" s="76"/>
      <c r="Z42" s="76"/>
      <c r="AA42" s="76"/>
      <c r="AB42" s="76"/>
      <c r="AC42" s="76"/>
      <c r="AD42" s="76"/>
      <c r="AE42" s="125"/>
      <c r="AF42" s="106">
        <v>0.27</v>
      </c>
      <c r="AG42" s="106"/>
      <c r="AH42" s="106"/>
      <c r="AI42" s="107"/>
      <c r="AJ42" s="57"/>
      <c r="AK42" s="102"/>
      <c r="AL42" s="103"/>
      <c r="AM42" s="57"/>
      <c r="AN42" s="75" t="s">
        <v>11</v>
      </c>
      <c r="AO42" s="76"/>
      <c r="AP42" s="76"/>
      <c r="AQ42" s="76"/>
      <c r="AR42" s="76"/>
      <c r="AS42" s="76"/>
      <c r="AT42" s="76"/>
      <c r="AU42" s="76"/>
      <c r="AV42" s="76"/>
      <c r="AW42" s="125"/>
      <c r="AX42" s="106">
        <v>0.27</v>
      </c>
      <c r="AY42" s="106"/>
      <c r="AZ42" s="106"/>
      <c r="BA42" s="107"/>
    </row>
    <row r="43" spans="1:55" s="27" customFormat="1" ht="12.75" customHeight="1" x14ac:dyDescent="0.2">
      <c r="A43" s="108" t="s">
        <v>48</v>
      </c>
      <c r="B43" s="109"/>
      <c r="C43" s="20"/>
      <c r="D43" s="75" t="s">
        <v>1</v>
      </c>
      <c r="E43" s="76"/>
      <c r="F43" s="76"/>
      <c r="G43" s="76"/>
      <c r="H43" s="76"/>
      <c r="I43" s="76"/>
      <c r="J43" s="76"/>
      <c r="K43" s="76"/>
      <c r="L43" s="85">
        <v>800</v>
      </c>
      <c r="M43" s="86"/>
      <c r="N43" s="87"/>
      <c r="O43" s="88" t="s">
        <v>37</v>
      </c>
      <c r="P43" s="88"/>
      <c r="Q43" s="89"/>
      <c r="R43" s="21"/>
      <c r="S43" s="112" t="s">
        <v>47</v>
      </c>
      <c r="T43" s="109"/>
      <c r="U43" s="57"/>
      <c r="V43" s="75" t="s">
        <v>1</v>
      </c>
      <c r="W43" s="76"/>
      <c r="X43" s="76"/>
      <c r="Y43" s="76"/>
      <c r="Z43" s="76"/>
      <c r="AA43" s="76"/>
      <c r="AB43" s="76"/>
      <c r="AC43" s="76"/>
      <c r="AD43" s="85">
        <v>845</v>
      </c>
      <c r="AE43" s="86"/>
      <c r="AF43" s="87"/>
      <c r="AG43" s="88" t="s">
        <v>37</v>
      </c>
      <c r="AH43" s="88"/>
      <c r="AI43" s="89"/>
      <c r="AJ43" s="57"/>
      <c r="AK43" s="115" t="s">
        <v>43</v>
      </c>
      <c r="AL43" s="116"/>
      <c r="AM43" s="57"/>
      <c r="AN43" s="75" t="s">
        <v>1</v>
      </c>
      <c r="AO43" s="76"/>
      <c r="AP43" s="76"/>
      <c r="AQ43" s="76"/>
      <c r="AR43" s="76"/>
      <c r="AS43" s="76"/>
      <c r="AT43" s="76"/>
      <c r="AU43" s="76"/>
      <c r="AV43" s="85">
        <v>950</v>
      </c>
      <c r="AW43" s="86"/>
      <c r="AX43" s="87"/>
      <c r="AY43" s="88" t="s">
        <v>37</v>
      </c>
      <c r="AZ43" s="88"/>
      <c r="BA43" s="89"/>
    </row>
    <row r="44" spans="1:55" s="27" customFormat="1" ht="12.75" customHeight="1" x14ac:dyDescent="0.2">
      <c r="A44" s="110"/>
      <c r="B44" s="111"/>
      <c r="C44" s="20"/>
      <c r="D44" s="75" t="s">
        <v>2</v>
      </c>
      <c r="E44" s="76"/>
      <c r="F44" s="76"/>
      <c r="G44" s="76"/>
      <c r="H44" s="76"/>
      <c r="I44" s="76"/>
      <c r="J44" s="76"/>
      <c r="K44" s="76"/>
      <c r="L44" s="77">
        <f>IF(ROUNDDOWN(L43*MIN(N41,N42)/3,3)=0,ROUNDDOWN(L43*MAX(N41,N42)/3,3),ROUNDDOWN(L43*MIN(N41,N42)/3,1))</f>
        <v>72</v>
      </c>
      <c r="M44" s="78"/>
      <c r="N44" s="79"/>
      <c r="O44" s="69" t="str">
        <f>$O$43</f>
        <v>ng/l</v>
      </c>
      <c r="P44" s="69"/>
      <c r="Q44" s="70"/>
      <c r="R44" s="21"/>
      <c r="S44" s="110"/>
      <c r="T44" s="111"/>
      <c r="U44" s="57"/>
      <c r="V44" s="75" t="s">
        <v>2</v>
      </c>
      <c r="W44" s="76"/>
      <c r="X44" s="76"/>
      <c r="Y44" s="76"/>
      <c r="Z44" s="76"/>
      <c r="AA44" s="76"/>
      <c r="AB44" s="76"/>
      <c r="AC44" s="76"/>
      <c r="AD44" s="77">
        <f>ROUNDDOWN(AD43*IF(MIN(AF41,AF42)=0,MAX(AF41,AF42),MIN(AF41,AF42))/3,1)</f>
        <v>76</v>
      </c>
      <c r="AE44" s="78"/>
      <c r="AF44" s="79"/>
      <c r="AG44" s="69" t="str">
        <f>$AG$43</f>
        <v>ng/l</v>
      </c>
      <c r="AH44" s="69"/>
      <c r="AI44" s="70"/>
      <c r="AJ44" s="57"/>
      <c r="AK44" s="117"/>
      <c r="AL44" s="118"/>
      <c r="AM44" s="57"/>
      <c r="AN44" s="75" t="s">
        <v>2</v>
      </c>
      <c r="AO44" s="76"/>
      <c r="AP44" s="76"/>
      <c r="AQ44" s="76"/>
      <c r="AR44" s="76"/>
      <c r="AS44" s="76"/>
      <c r="AT44" s="76"/>
      <c r="AU44" s="76"/>
      <c r="AV44" s="132">
        <f>ROUNDDOWN(AV43*IF(MIN(AX41,AX42)=0,MAX(AX41,AX42),MIN(AX41,AX42))/3,1)</f>
        <v>85.5</v>
      </c>
      <c r="AW44" s="133"/>
      <c r="AX44" s="134"/>
      <c r="AY44" s="69" t="str">
        <f>$AY$43</f>
        <v>ng/l</v>
      </c>
      <c r="AZ44" s="69"/>
      <c r="BA44" s="70"/>
    </row>
    <row r="45" spans="1:55" ht="12.75" customHeight="1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2.75" customHeight="1" x14ac:dyDescent="0.2">
      <c r="A46" s="64" t="s">
        <v>3</v>
      </c>
      <c r="B46" s="58" t="str">
        <f>$O$43</f>
        <v>ng/l</v>
      </c>
      <c r="C46" s="59"/>
      <c r="D46" s="73" t="s">
        <v>4</v>
      </c>
      <c r="E46" s="74"/>
      <c r="F46" s="73" t="s">
        <v>5</v>
      </c>
      <c r="G46" s="74"/>
      <c r="H46" s="73" t="s">
        <v>6</v>
      </c>
      <c r="I46" s="74"/>
      <c r="J46" s="80" t="s">
        <v>7</v>
      </c>
      <c r="K46" s="74"/>
      <c r="L46" s="80" t="s">
        <v>8</v>
      </c>
      <c r="M46" s="72"/>
      <c r="N46" s="73" t="s">
        <v>9</v>
      </c>
      <c r="O46" s="72"/>
      <c r="P46" s="71" t="s">
        <v>10</v>
      </c>
      <c r="Q46" s="72"/>
      <c r="R46" s="26"/>
      <c r="S46" s="64" t="s">
        <v>3</v>
      </c>
      <c r="T46" s="58" t="str">
        <f>$AG$43</f>
        <v>ng/l</v>
      </c>
      <c r="U46" s="59"/>
      <c r="V46" s="73" t="s">
        <v>4</v>
      </c>
      <c r="W46" s="74"/>
      <c r="X46" s="73" t="s">
        <v>5</v>
      </c>
      <c r="Y46" s="74"/>
      <c r="Z46" s="73" t="s">
        <v>6</v>
      </c>
      <c r="AA46" s="74"/>
      <c r="AB46" s="80" t="s">
        <v>7</v>
      </c>
      <c r="AC46" s="74"/>
      <c r="AD46" s="80" t="s">
        <v>8</v>
      </c>
      <c r="AE46" s="72"/>
      <c r="AF46" s="73" t="s">
        <v>9</v>
      </c>
      <c r="AG46" s="72"/>
      <c r="AH46" s="71" t="s">
        <v>10</v>
      </c>
      <c r="AI46" s="72"/>
      <c r="AJ46" s="57"/>
      <c r="AK46" s="64" t="s">
        <v>3</v>
      </c>
      <c r="AL46" s="58" t="str">
        <f>$AY$43</f>
        <v>ng/l</v>
      </c>
      <c r="AM46" s="59"/>
      <c r="AN46" s="73" t="s">
        <v>4</v>
      </c>
      <c r="AO46" s="74"/>
      <c r="AP46" s="73" t="s">
        <v>5</v>
      </c>
      <c r="AQ46" s="74"/>
      <c r="AR46" s="73" t="s">
        <v>6</v>
      </c>
      <c r="AS46" s="74"/>
      <c r="AT46" s="80" t="s">
        <v>7</v>
      </c>
      <c r="AU46" s="74"/>
      <c r="AV46" s="80" t="s">
        <v>8</v>
      </c>
      <c r="AW46" s="72"/>
      <c r="AX46" s="73" t="s">
        <v>9</v>
      </c>
      <c r="AY46" s="72"/>
      <c r="AZ46" s="71" t="s">
        <v>10</v>
      </c>
      <c r="BA46" s="72"/>
    </row>
    <row r="47" spans="1:55" x14ac:dyDescent="0.2">
      <c r="A47" s="60" t="s">
        <v>12</v>
      </c>
      <c r="B47" s="63" t="s">
        <v>32</v>
      </c>
      <c r="C47" s="59"/>
      <c r="D47" s="68">
        <f>ROUNDUP(L43-3*L43*IF(MIN(N41,N42)=0,MAX(N41,N42),MIN(N41,N42))/3,0)</f>
        <v>584</v>
      </c>
      <c r="E47" s="67"/>
      <c r="F47" s="66">
        <f>ROUNDUP(L43-2*L43*IF(MIN(N41,N42)=0,MAX(N41,N42),MIN(N41,N42))/3,0)</f>
        <v>656</v>
      </c>
      <c r="G47" s="67"/>
      <c r="H47" s="66">
        <f>ROUNDUP(L43-1*L43*IF(MIN(N41,N42)=0,MAX(N41,N42),MIN(N41,N42))/3,0)</f>
        <v>728</v>
      </c>
      <c r="I47" s="67"/>
      <c r="J47" s="68">
        <f>L43</f>
        <v>800</v>
      </c>
      <c r="K47" s="67"/>
      <c r="L47" s="66">
        <f>ROUNDDOWN(L43+1*L43*IF(MIN(N41,N42)=0,MAX(N41,N42),MIN(N41,N42))/3,0)</f>
        <v>872</v>
      </c>
      <c r="M47" s="67"/>
      <c r="N47" s="66">
        <f>ROUNDDOWN(L43+2*L43*IF(MIN(N41,N42)=0,MAX(N41,N42),MIN(N41,N42))/3,0)</f>
        <v>944</v>
      </c>
      <c r="O47" s="67"/>
      <c r="P47" s="66">
        <f>ROUNDDOWN(L43+3*L43*IF(MIN(N41,N42)=0,MAX(N41,N42),MIN(N41,N42))/3,0)</f>
        <v>1016</v>
      </c>
      <c r="Q47" s="67"/>
      <c r="R47" s="55"/>
      <c r="S47" s="60" t="s">
        <v>12</v>
      </c>
      <c r="T47" s="63" t="s">
        <v>32</v>
      </c>
      <c r="U47" s="59"/>
      <c r="V47" s="68">
        <f>ROUNDUP(AD43-3*AD43*IF(MIN(AF41,AF42)=0,MAX(AF41,AF42),MIN(AF41,AF42))/3,0)</f>
        <v>617</v>
      </c>
      <c r="W47" s="67"/>
      <c r="X47" s="66">
        <f>ROUNDUP(AD43-2*AD43*IF(MIN(AF41,AF42)=0,MAX(AF41,AF42),MIN(AF41,AF42))/3,0)</f>
        <v>693</v>
      </c>
      <c r="Y47" s="67"/>
      <c r="Z47" s="66">
        <f>ROUNDUP(AD43-1*AD43*IF(MIN(AF41,AF42)=0,MAX(AF41,AF42),MIN(AF41,AF42))/3,0)</f>
        <v>769</v>
      </c>
      <c r="AA47" s="67"/>
      <c r="AB47" s="68">
        <f>AD43</f>
        <v>845</v>
      </c>
      <c r="AC47" s="67"/>
      <c r="AD47" s="66">
        <f>ROUNDDOWN(AD43+1*AD43*IF(MIN(AF41,AF42)=0,MAX(AF41,AF42),MIN(AF41,AF42))/3,0)</f>
        <v>921</v>
      </c>
      <c r="AE47" s="67"/>
      <c r="AF47" s="66">
        <f>ROUNDDOWN(AD43+2*AD43*IF(MIN(AF41,AF42)=0,MAX(AF41,AF42),MIN(AF41,AF42))/3,0)</f>
        <v>997</v>
      </c>
      <c r="AG47" s="67"/>
      <c r="AH47" s="66">
        <f>ROUNDDOWN(AD43+3*AD43*IF(MIN(AF41,AF42)=0,MAX(AF41,AF42),MIN(AF41,AF42))/3,0)</f>
        <v>1073</v>
      </c>
      <c r="AI47" s="67"/>
      <c r="AJ47" s="57"/>
      <c r="AK47" s="60" t="s">
        <v>12</v>
      </c>
      <c r="AL47" s="63" t="s">
        <v>32</v>
      </c>
      <c r="AM47" s="59"/>
      <c r="AN47" s="68">
        <f>ROUNDUP(AV43-3*AV43*IF(MIN(AX41,AX42)=0,MAX(AX41,AX42),MIN(AX41,AX42))/3,0)</f>
        <v>694</v>
      </c>
      <c r="AO47" s="67"/>
      <c r="AP47" s="66">
        <f>ROUNDUP(AV43-2*AV43*IF(MIN(AX41,AX42)=0,MAX(AX41,AX42),MIN(AX41,AX42))/3,0)</f>
        <v>779</v>
      </c>
      <c r="AQ47" s="67"/>
      <c r="AR47" s="66">
        <f>ROUNDUP(AV43-1*AV43*IF(MIN(AX41,AX42)=0,MAX(AX41,AX42),MIN(AX41,AX42))/3,0)</f>
        <v>865</v>
      </c>
      <c r="AS47" s="67"/>
      <c r="AT47" s="68">
        <f>AV43</f>
        <v>950</v>
      </c>
      <c r="AU47" s="67"/>
      <c r="AV47" s="66">
        <f>ROUNDDOWN(AV43+1*AV43*IF(MIN(AX41,AX42)=0,MAX(AX41,AX42),MIN(AX41,AX42))/3,0)</f>
        <v>1035</v>
      </c>
      <c r="AW47" s="67"/>
      <c r="AX47" s="66">
        <f>ROUNDDOWN(AV43+2*AV43*IF(MIN(AX41,AX42)=0,MAX(AX41,AX42),MIN(AX41,AX42))/3,0)</f>
        <v>1121</v>
      </c>
      <c r="AY47" s="67"/>
      <c r="AZ47" s="66">
        <f>ROUNDDOWN(AV43+3*AV43*IF(MIN(AX41,AX42)=0,MAX(AX41,AX42),MIN(AX41,AX42))/3,0)</f>
        <v>1206</v>
      </c>
      <c r="BA47" s="67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61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61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61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62"/>
      <c r="B50" s="45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62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62"/>
      <c r="AL50" s="45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62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62"/>
      <c r="T51" s="45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62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62"/>
      <c r="B52" s="45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62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62"/>
      <c r="AL52" s="45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62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62"/>
      <c r="T53" s="45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62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62"/>
      <c r="B54" s="45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62"/>
      <c r="T54" s="45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62"/>
      <c r="AL54" s="45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62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62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62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62"/>
      <c r="B56" s="45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62"/>
      <c r="T56" s="45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62"/>
      <c r="AL56" s="45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62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62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62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62"/>
      <c r="B58" s="45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62"/>
      <c r="T58" s="45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62"/>
      <c r="AL58" s="45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62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62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62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62"/>
      <c r="B60" s="45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62"/>
      <c r="T60" s="45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62"/>
      <c r="AL60" s="45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62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62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62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62"/>
      <c r="B62" s="45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62"/>
      <c r="T62" s="45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62"/>
      <c r="AL62" s="45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62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62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62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62"/>
      <c r="B64" s="45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62"/>
      <c r="T64" s="45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62"/>
      <c r="AL64" s="45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62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62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62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62"/>
      <c r="B66" s="45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62"/>
      <c r="T66" s="45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62"/>
      <c r="AL66" s="45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62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62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62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62"/>
      <c r="B68" s="45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62"/>
      <c r="T68" s="45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62"/>
      <c r="AL68" s="45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62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62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62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62"/>
      <c r="B70" s="45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62"/>
      <c r="T70" s="45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62"/>
      <c r="AL70" s="45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62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62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62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62"/>
      <c r="B72" s="45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62"/>
      <c r="T72" s="45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62"/>
      <c r="AL72" s="45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62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62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62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6"/>
      <c r="AT74" s="47"/>
      <c r="AU74" s="47"/>
      <c r="AV74" s="47"/>
      <c r="AW74" s="47"/>
      <c r="AX74" s="47"/>
      <c r="AY74" s="47"/>
      <c r="AZ74" s="47"/>
      <c r="BA74" s="47"/>
      <c r="BB74" s="25"/>
      <c r="BC74" s="25"/>
    </row>
    <row r="75" spans="1:55" ht="3" customHeight="1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</row>
    <row r="76" spans="1:55" ht="7.5" customHeight="1" x14ac:dyDescent="0.2"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</row>
    <row r="77" spans="1:55" ht="12.75" customHeight="1" x14ac:dyDescent="0.2">
      <c r="A77" s="94" t="s">
        <v>39</v>
      </c>
      <c r="B77" s="95"/>
      <c r="C77" s="20"/>
      <c r="D77" s="75" t="s">
        <v>0</v>
      </c>
      <c r="E77" s="76"/>
      <c r="F77" s="76"/>
      <c r="G77" s="76"/>
      <c r="H77" s="76"/>
      <c r="I77" s="76"/>
      <c r="J77" s="76"/>
      <c r="K77" s="76"/>
      <c r="L77" s="76"/>
      <c r="M77" s="125"/>
      <c r="N77" s="98">
        <v>0.21</v>
      </c>
      <c r="O77" s="98"/>
      <c r="P77" s="98"/>
      <c r="Q77" s="99"/>
      <c r="R77" s="21"/>
      <c r="S77" s="100" t="s">
        <v>39</v>
      </c>
      <c r="T77" s="101"/>
      <c r="U77" s="20"/>
      <c r="V77" s="75" t="s">
        <v>0</v>
      </c>
      <c r="W77" s="76"/>
      <c r="X77" s="76"/>
      <c r="Y77" s="76"/>
      <c r="Z77" s="76"/>
      <c r="AA77" s="76"/>
      <c r="AB77" s="76"/>
      <c r="AC77" s="76"/>
      <c r="AD77" s="76"/>
      <c r="AE77" s="125"/>
      <c r="AF77" s="98">
        <v>0.21</v>
      </c>
      <c r="AG77" s="98"/>
      <c r="AH77" s="98"/>
      <c r="AI77" s="99"/>
      <c r="AK77" s="100" t="s">
        <v>39</v>
      </c>
      <c r="AL77" s="101"/>
      <c r="AM77" s="20"/>
      <c r="AN77" s="75" t="s">
        <v>0</v>
      </c>
      <c r="AO77" s="76"/>
      <c r="AP77" s="76"/>
      <c r="AQ77" s="76"/>
      <c r="AR77" s="76"/>
      <c r="AS77" s="76"/>
      <c r="AT77" s="76"/>
      <c r="AU77" s="76"/>
      <c r="AV77" s="76"/>
      <c r="AW77" s="125"/>
      <c r="AX77" s="98">
        <v>0.21</v>
      </c>
      <c r="AY77" s="98"/>
      <c r="AZ77" s="98"/>
      <c r="BA77" s="99"/>
    </row>
    <row r="78" spans="1:55" ht="12.75" customHeight="1" x14ac:dyDescent="0.2">
      <c r="A78" s="96"/>
      <c r="B78" s="97"/>
      <c r="C78" s="20"/>
      <c r="D78" s="75" t="s">
        <v>11</v>
      </c>
      <c r="E78" s="76"/>
      <c r="F78" s="76"/>
      <c r="G78" s="76"/>
      <c r="H78" s="76"/>
      <c r="I78" s="76"/>
      <c r="J78" s="76"/>
      <c r="K78" s="76"/>
      <c r="L78" s="76"/>
      <c r="M78" s="125"/>
      <c r="N78" s="104">
        <v>0.21</v>
      </c>
      <c r="O78" s="104"/>
      <c r="P78" s="104"/>
      <c r="Q78" s="105"/>
      <c r="R78" s="21"/>
      <c r="S78" s="102"/>
      <c r="T78" s="103"/>
      <c r="U78" s="20"/>
      <c r="V78" s="75" t="s">
        <v>11</v>
      </c>
      <c r="W78" s="76"/>
      <c r="X78" s="76"/>
      <c r="Y78" s="76"/>
      <c r="Z78" s="76"/>
      <c r="AA78" s="76"/>
      <c r="AB78" s="76"/>
      <c r="AC78" s="76"/>
      <c r="AD78" s="76"/>
      <c r="AE78" s="125"/>
      <c r="AF78" s="106">
        <v>0.21</v>
      </c>
      <c r="AG78" s="106"/>
      <c r="AH78" s="106"/>
      <c r="AI78" s="107"/>
      <c r="AK78" s="102"/>
      <c r="AL78" s="103"/>
      <c r="AM78" s="20"/>
      <c r="AN78" s="75" t="s">
        <v>11</v>
      </c>
      <c r="AO78" s="76"/>
      <c r="AP78" s="76"/>
      <c r="AQ78" s="76"/>
      <c r="AR78" s="76"/>
      <c r="AS78" s="76"/>
      <c r="AT78" s="76"/>
      <c r="AU78" s="76"/>
      <c r="AV78" s="76"/>
      <c r="AW78" s="125"/>
      <c r="AX78" s="106">
        <v>0.21</v>
      </c>
      <c r="AY78" s="106"/>
      <c r="AZ78" s="106"/>
      <c r="BA78" s="107"/>
    </row>
    <row r="79" spans="1:55" s="27" customFormat="1" ht="12.75" customHeight="1" x14ac:dyDescent="0.2">
      <c r="A79" s="81" t="s">
        <v>47</v>
      </c>
      <c r="B79" s="82"/>
      <c r="C79" s="20"/>
      <c r="D79" s="75" t="s">
        <v>1</v>
      </c>
      <c r="E79" s="76"/>
      <c r="F79" s="76"/>
      <c r="G79" s="76"/>
      <c r="H79" s="76"/>
      <c r="I79" s="76"/>
      <c r="J79" s="76"/>
      <c r="K79" s="76"/>
      <c r="L79" s="85">
        <v>780</v>
      </c>
      <c r="M79" s="86"/>
      <c r="N79" s="87"/>
      <c r="O79" s="88" t="s">
        <v>40</v>
      </c>
      <c r="P79" s="88"/>
      <c r="Q79" s="89"/>
      <c r="R79" s="21"/>
      <c r="S79" s="90" t="s">
        <v>44</v>
      </c>
      <c r="T79" s="91"/>
      <c r="U79" s="20"/>
      <c r="V79" s="75" t="s">
        <v>1</v>
      </c>
      <c r="W79" s="76"/>
      <c r="X79" s="76"/>
      <c r="Y79" s="76"/>
      <c r="Z79" s="76"/>
      <c r="AA79" s="76"/>
      <c r="AB79" s="76"/>
      <c r="AC79" s="76"/>
      <c r="AD79" s="85">
        <v>824</v>
      </c>
      <c r="AE79" s="86"/>
      <c r="AF79" s="87"/>
      <c r="AG79" s="88" t="s">
        <v>40</v>
      </c>
      <c r="AH79" s="88"/>
      <c r="AI79" s="89"/>
      <c r="AJ79" s="17"/>
      <c r="AK79" s="90" t="s">
        <v>45</v>
      </c>
      <c r="AL79" s="91"/>
      <c r="AM79" s="20"/>
      <c r="AN79" s="75" t="s">
        <v>1</v>
      </c>
      <c r="AO79" s="76"/>
      <c r="AP79" s="76"/>
      <c r="AQ79" s="76"/>
      <c r="AR79" s="76"/>
      <c r="AS79" s="76"/>
      <c r="AT79" s="76"/>
      <c r="AU79" s="76"/>
      <c r="AV79" s="85">
        <v>983</v>
      </c>
      <c r="AW79" s="86"/>
      <c r="AX79" s="87"/>
      <c r="AY79" s="88" t="s">
        <v>40</v>
      </c>
      <c r="AZ79" s="88"/>
      <c r="BA79" s="89"/>
    </row>
    <row r="80" spans="1:55" s="27" customFormat="1" ht="12.75" customHeight="1" x14ac:dyDescent="0.2">
      <c r="A80" s="83"/>
      <c r="B80" s="84"/>
      <c r="C80" s="20"/>
      <c r="D80" s="75" t="s">
        <v>2</v>
      </c>
      <c r="E80" s="76"/>
      <c r="F80" s="76"/>
      <c r="G80" s="76"/>
      <c r="H80" s="76"/>
      <c r="I80" s="76"/>
      <c r="J80" s="76"/>
      <c r="K80" s="76"/>
      <c r="L80" s="77">
        <f>IF(ROUNDDOWN(L79*MIN(N77,N78)/3,3)=0,ROUNDDOWN(L79*MAX(N77,N78)/3,3),ROUNDDOWN(L79*MIN(N77,N78)/3,1))</f>
        <v>54.6</v>
      </c>
      <c r="M80" s="78"/>
      <c r="N80" s="79"/>
      <c r="O80" s="69" t="str">
        <f>$O$79</f>
        <v>ng/ml</v>
      </c>
      <c r="P80" s="69"/>
      <c r="Q80" s="70"/>
      <c r="R80" s="21"/>
      <c r="S80" s="92"/>
      <c r="T80" s="93"/>
      <c r="U80" s="20"/>
      <c r="V80" s="75" t="s">
        <v>2</v>
      </c>
      <c r="W80" s="76"/>
      <c r="X80" s="76"/>
      <c r="Y80" s="76"/>
      <c r="Z80" s="76"/>
      <c r="AA80" s="76"/>
      <c r="AB80" s="76"/>
      <c r="AC80" s="76"/>
      <c r="AD80" s="132">
        <f>IF(ROUNDDOWN(AD79*MIN(AF77,AF78)/3,3)=0,ROUNDDOWN(AD79*MAX(AF77,AF78)/3,3),ROUNDDOWN(AD79*MIN(AF77,AF78)/3,1))</f>
        <v>57.6</v>
      </c>
      <c r="AE80" s="133"/>
      <c r="AF80" s="134"/>
      <c r="AG80" s="69" t="str">
        <f>$AG$79</f>
        <v>ng/ml</v>
      </c>
      <c r="AH80" s="69"/>
      <c r="AI80" s="70"/>
      <c r="AJ80" s="17"/>
      <c r="AK80" s="92"/>
      <c r="AL80" s="93"/>
      <c r="AM80" s="20"/>
      <c r="AN80" s="75" t="s">
        <v>2</v>
      </c>
      <c r="AO80" s="76"/>
      <c r="AP80" s="76"/>
      <c r="AQ80" s="76"/>
      <c r="AR80" s="76"/>
      <c r="AS80" s="76"/>
      <c r="AT80" s="76"/>
      <c r="AU80" s="76"/>
      <c r="AV80" s="77">
        <f>IF(ROUNDDOWN(AV79*MIN(AX77,AX78)/3,3)=0,ROUNDDOWN(AV79*MAX(AX77,AX78)/3,3),ROUNDDOWN(AV79*MIN(AX77,AX78)/3,1))</f>
        <v>68.8</v>
      </c>
      <c r="AW80" s="78"/>
      <c r="AX80" s="79"/>
      <c r="AY80" s="69" t="str">
        <f>$AY$79</f>
        <v>ng/ml</v>
      </c>
      <c r="AZ80" s="69"/>
      <c r="BA80" s="70"/>
    </row>
    <row r="81" spans="1:53" x14ac:dyDescent="0.2">
      <c r="A81" s="24"/>
      <c r="B81" s="23"/>
      <c r="C81" s="20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5"/>
      <c r="S81" s="24"/>
      <c r="T81" s="23"/>
      <c r="U81" s="20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K81" s="65"/>
      <c r="AL81" s="65"/>
      <c r="AM81" s="20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</row>
    <row r="82" spans="1:53" x14ac:dyDescent="0.2">
      <c r="A82" s="64" t="s">
        <v>3</v>
      </c>
      <c r="B82" s="58" t="str">
        <f>$O$79</f>
        <v>ng/ml</v>
      </c>
      <c r="C82" s="59"/>
      <c r="D82" s="73" t="s">
        <v>4</v>
      </c>
      <c r="E82" s="74"/>
      <c r="F82" s="73" t="s">
        <v>5</v>
      </c>
      <c r="G82" s="74"/>
      <c r="H82" s="73" t="s">
        <v>6</v>
      </c>
      <c r="I82" s="74"/>
      <c r="J82" s="80" t="s">
        <v>7</v>
      </c>
      <c r="K82" s="74"/>
      <c r="L82" s="80" t="s">
        <v>8</v>
      </c>
      <c r="M82" s="72"/>
      <c r="N82" s="73" t="s">
        <v>9</v>
      </c>
      <c r="O82" s="72"/>
      <c r="P82" s="71" t="s">
        <v>10</v>
      </c>
      <c r="Q82" s="72"/>
      <c r="R82" s="26"/>
      <c r="S82" s="64" t="s">
        <v>3</v>
      </c>
      <c r="T82" s="58" t="str">
        <f>$AG$79</f>
        <v>ng/ml</v>
      </c>
      <c r="U82" s="59"/>
      <c r="V82" s="73" t="s">
        <v>4</v>
      </c>
      <c r="W82" s="74"/>
      <c r="X82" s="73" t="s">
        <v>5</v>
      </c>
      <c r="Y82" s="74"/>
      <c r="Z82" s="73" t="s">
        <v>6</v>
      </c>
      <c r="AA82" s="74"/>
      <c r="AB82" s="80" t="s">
        <v>7</v>
      </c>
      <c r="AC82" s="74"/>
      <c r="AD82" s="80" t="s">
        <v>8</v>
      </c>
      <c r="AE82" s="72"/>
      <c r="AF82" s="73" t="s">
        <v>9</v>
      </c>
      <c r="AG82" s="72"/>
      <c r="AH82" s="71" t="s">
        <v>10</v>
      </c>
      <c r="AI82" s="72"/>
      <c r="AJ82" s="57"/>
      <c r="AK82" s="64" t="s">
        <v>3</v>
      </c>
      <c r="AL82" s="58" t="str">
        <f>$AY$79</f>
        <v>ng/ml</v>
      </c>
      <c r="AM82" s="59"/>
      <c r="AN82" s="73" t="s">
        <v>4</v>
      </c>
      <c r="AO82" s="74"/>
      <c r="AP82" s="73" t="s">
        <v>5</v>
      </c>
      <c r="AQ82" s="74"/>
      <c r="AR82" s="73" t="s">
        <v>6</v>
      </c>
      <c r="AS82" s="74"/>
      <c r="AT82" s="80" t="s">
        <v>7</v>
      </c>
      <c r="AU82" s="74"/>
      <c r="AV82" s="80" t="s">
        <v>8</v>
      </c>
      <c r="AW82" s="72"/>
      <c r="AX82" s="73" t="s">
        <v>9</v>
      </c>
      <c r="AY82" s="72"/>
      <c r="AZ82" s="71" t="s">
        <v>10</v>
      </c>
      <c r="BA82" s="72"/>
    </row>
    <row r="83" spans="1:53" x14ac:dyDescent="0.2">
      <c r="A83" s="60" t="s">
        <v>12</v>
      </c>
      <c r="B83" s="63" t="s">
        <v>32</v>
      </c>
      <c r="C83" s="59"/>
      <c r="D83" s="68">
        <f>ROUNDUP(L79-3*L79*IF(MIN(N77,N78)=0,MAX(N77,N78),MIN(N77,N78))/3,0)</f>
        <v>617</v>
      </c>
      <c r="E83" s="67"/>
      <c r="F83" s="66">
        <f>ROUNDUP(L79-2*L79*IF(MIN(N77,N78)=0,MAX(N77,N78),MIN(N77,N78))/3,0)</f>
        <v>671</v>
      </c>
      <c r="G83" s="67"/>
      <c r="H83" s="66">
        <f>ROUNDUP(L79-1*L79*IF(MIN(N77,N78)=0,MAX(N77,N78),MIN(N77,N78))/3,0)</f>
        <v>726</v>
      </c>
      <c r="I83" s="67"/>
      <c r="J83" s="68">
        <f>L79</f>
        <v>780</v>
      </c>
      <c r="K83" s="67"/>
      <c r="L83" s="66">
        <f>ROUNDDOWN(L79+1*L79*IF(MIN(N77,N78)=0,MAX(N77,N78),MIN(N77,N78))/3,0)</f>
        <v>834</v>
      </c>
      <c r="M83" s="67"/>
      <c r="N83" s="66">
        <f>ROUNDDOWN(L79+2*L79*IF(MIN(N77,N78)=0,MAX(N77,N78),MIN(N77,N78))/3,0)</f>
        <v>889</v>
      </c>
      <c r="O83" s="67"/>
      <c r="P83" s="66">
        <f>ROUNDDOWN(L79+3*L79*IF(MIN(N77,N78)=0,MAX(N77,N78),MIN(N77,N78))/3,0)</f>
        <v>943</v>
      </c>
      <c r="Q83" s="67"/>
      <c r="R83" s="55"/>
      <c r="S83" s="60" t="s">
        <v>12</v>
      </c>
      <c r="T83" s="63" t="s">
        <v>32</v>
      </c>
      <c r="U83" s="59"/>
      <c r="V83" s="68">
        <f>ROUNDUP(AD79-3*AD79*IF(MIN(AF77,AF78)=0,MAX(AF77,AF78),MIN(AF77,AF78))/3,0)</f>
        <v>651</v>
      </c>
      <c r="W83" s="67"/>
      <c r="X83" s="66">
        <f>ROUNDUP(AD79-2*AD79*IF(MIN(AF77,AF78)=0,MAX(AF77,AF78),MIN(AF77,AF78))/3,0)</f>
        <v>709</v>
      </c>
      <c r="Y83" s="67"/>
      <c r="Z83" s="66">
        <f>ROUNDUP(AD79-1*AD79*IF(MIN(AF77,AF78)=0,MAX(AF77,AF78),MIN(AF77,AF78))/3,0)</f>
        <v>767</v>
      </c>
      <c r="AA83" s="67"/>
      <c r="AB83" s="68">
        <f>AD79</f>
        <v>824</v>
      </c>
      <c r="AC83" s="67"/>
      <c r="AD83" s="66">
        <f>ROUNDDOWN(AD79+1*AD79*IF(MIN(AF77,AF78)=0,MAX(AF77,AF78),MIN(AF77,AF78))/3,0)</f>
        <v>881</v>
      </c>
      <c r="AE83" s="67"/>
      <c r="AF83" s="66">
        <f>ROUNDDOWN(AD79+2*AD79*IF(MIN(AF77,AF78)=0,MAX(AF77,AF78),MIN(AF77,AF78))/3,0)</f>
        <v>939</v>
      </c>
      <c r="AG83" s="67"/>
      <c r="AH83" s="66">
        <f>ROUNDDOWN(AD79+3*AD79*IF(MIN(AF77,AF78)=0,MAX(AF77,AF78),MIN(AF77,AF78))/3,0)</f>
        <v>997</v>
      </c>
      <c r="AI83" s="67"/>
      <c r="AJ83" s="57"/>
      <c r="AK83" s="60" t="s">
        <v>12</v>
      </c>
      <c r="AL83" s="63" t="s">
        <v>32</v>
      </c>
      <c r="AM83" s="59"/>
      <c r="AN83" s="68">
        <f>ROUNDUP(AV79-3*AV79*IF(MIN(AX77,AX78)=0,MAX(AX77,AX78),MIN(AX77,AX78))/3,0)</f>
        <v>777</v>
      </c>
      <c r="AO83" s="67"/>
      <c r="AP83" s="66">
        <f>ROUNDUP(AV79-2*AV79*IF(MIN(AX77,AX78)=0,MAX(AX77,AX78),MIN(AX77,AX78))/3,0)</f>
        <v>846</v>
      </c>
      <c r="AQ83" s="67"/>
      <c r="AR83" s="66">
        <f>ROUNDUP(AV79-1*AV79*IF(MIN(AX77,AX78)=0,MAX(AX77,AX78),MIN(AX77,AX78))/3,0)</f>
        <v>915</v>
      </c>
      <c r="AS83" s="67"/>
      <c r="AT83" s="68">
        <f>AV79</f>
        <v>983</v>
      </c>
      <c r="AU83" s="67"/>
      <c r="AV83" s="66">
        <f>ROUNDDOWN(AV79+1*AV79*IF(MIN(AX77,AX78)=0,MAX(AX77,AX78),MIN(AX77,AX78))/3,0)</f>
        <v>1051</v>
      </c>
      <c r="AW83" s="67"/>
      <c r="AX83" s="66">
        <f>ROUNDDOWN(AV79+2*AV79*IF(MIN(AX77,AX78)=0,MAX(AX77,AX78),MIN(AX77,AX78))/3,0)</f>
        <v>1120</v>
      </c>
      <c r="AY83" s="67"/>
      <c r="AZ83" s="66">
        <f>ROUNDDOWN(AV79+3*AV79*IF(MIN(AX77,AX78)=0,MAX(AX77,AX78),MIN(AX77,AX78))/3,0)</f>
        <v>1189</v>
      </c>
      <c r="BA83" s="67"/>
    </row>
    <row r="84" spans="1:53" x14ac:dyDescent="0.2">
      <c r="A84" s="28"/>
      <c r="B84" s="29"/>
      <c r="C84" s="19"/>
      <c r="D84" s="30"/>
      <c r="E84" s="31"/>
      <c r="F84" s="32"/>
      <c r="G84" s="31"/>
      <c r="H84" s="32"/>
      <c r="I84" s="31"/>
      <c r="J84" s="32"/>
      <c r="K84" s="31"/>
      <c r="L84" s="32"/>
      <c r="M84" s="31"/>
      <c r="N84" s="32"/>
      <c r="O84" s="31"/>
      <c r="P84" s="32"/>
      <c r="Q84" s="33"/>
      <c r="R84" s="34"/>
      <c r="S84" s="28"/>
      <c r="T84" s="29"/>
      <c r="U84" s="19"/>
      <c r="V84" s="30"/>
      <c r="W84" s="31"/>
      <c r="X84" s="32"/>
      <c r="Y84" s="31"/>
      <c r="Z84" s="32"/>
      <c r="AA84" s="31"/>
      <c r="AB84" s="32"/>
      <c r="AC84" s="31"/>
      <c r="AD84" s="32"/>
      <c r="AE84" s="31"/>
      <c r="AF84" s="32"/>
      <c r="AG84" s="31"/>
      <c r="AH84" s="32"/>
      <c r="AI84" s="33"/>
      <c r="AJ84" s="19"/>
      <c r="AK84" s="28"/>
      <c r="AL84" s="29"/>
      <c r="AM84" s="19"/>
      <c r="AN84" s="30"/>
      <c r="AO84" s="31"/>
      <c r="AP84" s="32"/>
      <c r="AQ84" s="31"/>
      <c r="AR84" s="32"/>
      <c r="AS84" s="31"/>
      <c r="AT84" s="32"/>
      <c r="AU84" s="31"/>
      <c r="AV84" s="32"/>
      <c r="AW84" s="31"/>
      <c r="AX84" s="32"/>
      <c r="AY84" s="31"/>
      <c r="AZ84" s="32"/>
      <c r="BA84" s="33"/>
    </row>
    <row r="85" spans="1:53" ht="20.100000000000001" customHeight="1" x14ac:dyDescent="0.2">
      <c r="A85" s="61"/>
      <c r="B85" s="44"/>
      <c r="C85" s="19"/>
      <c r="D85" s="36"/>
      <c r="E85" s="37"/>
      <c r="F85" s="38"/>
      <c r="G85" s="34"/>
      <c r="H85" s="36"/>
      <c r="I85" s="34"/>
      <c r="J85" s="36"/>
      <c r="K85" s="34"/>
      <c r="L85" s="34"/>
      <c r="M85" s="39"/>
      <c r="N85" s="36"/>
      <c r="O85" s="34"/>
      <c r="P85" s="36"/>
      <c r="Q85" s="39"/>
      <c r="R85" s="34"/>
      <c r="S85" s="61"/>
      <c r="T85" s="44"/>
      <c r="U85" s="19"/>
      <c r="V85" s="36"/>
      <c r="W85" s="37"/>
      <c r="X85" s="38"/>
      <c r="Y85" s="34"/>
      <c r="Z85" s="36"/>
      <c r="AA85" s="34"/>
      <c r="AB85" s="36"/>
      <c r="AC85" s="34"/>
      <c r="AD85" s="34"/>
      <c r="AE85" s="39"/>
      <c r="AF85" s="36"/>
      <c r="AG85" s="34"/>
      <c r="AH85" s="36"/>
      <c r="AI85" s="39"/>
      <c r="AK85" s="61"/>
      <c r="AL85" s="44"/>
      <c r="AM85" s="19"/>
      <c r="AN85" s="36"/>
      <c r="AO85" s="37"/>
      <c r="AP85" s="38"/>
      <c r="AQ85" s="34"/>
      <c r="AR85" s="36"/>
      <c r="AS85" s="34"/>
      <c r="AT85" s="36"/>
      <c r="AU85" s="34"/>
      <c r="AV85" s="34"/>
      <c r="AW85" s="39"/>
      <c r="AX85" s="36"/>
      <c r="AY85" s="34"/>
      <c r="AZ85" s="36"/>
      <c r="BA85" s="39"/>
    </row>
    <row r="86" spans="1:53" ht="20.100000000000001" customHeight="1" x14ac:dyDescent="0.2">
      <c r="A86" s="62"/>
      <c r="B86" s="45"/>
      <c r="C86" s="19"/>
      <c r="D86" s="36"/>
      <c r="E86" s="39"/>
      <c r="F86" s="36"/>
      <c r="G86" s="35"/>
      <c r="H86" s="40"/>
      <c r="I86" s="35"/>
      <c r="J86" s="40"/>
      <c r="K86" s="35"/>
      <c r="L86" s="35"/>
      <c r="M86" s="41"/>
      <c r="N86" s="40"/>
      <c r="O86" s="35"/>
      <c r="P86" s="40"/>
      <c r="Q86" s="34"/>
      <c r="R86" s="34"/>
      <c r="S86" s="62"/>
      <c r="T86" s="44"/>
      <c r="U86" s="19"/>
      <c r="V86" s="36"/>
      <c r="W86" s="39"/>
      <c r="X86" s="36"/>
      <c r="Y86" s="35"/>
      <c r="Z86" s="40"/>
      <c r="AA86" s="35"/>
      <c r="AB86" s="40"/>
      <c r="AC86" s="35"/>
      <c r="AD86" s="35"/>
      <c r="AE86" s="41"/>
      <c r="AF86" s="40"/>
      <c r="AG86" s="35"/>
      <c r="AH86" s="40"/>
      <c r="AI86" s="34"/>
      <c r="AK86" s="62"/>
      <c r="AL86" s="45"/>
      <c r="AM86" s="19"/>
      <c r="AN86" s="36"/>
      <c r="AO86" s="39"/>
      <c r="AP86" s="36"/>
      <c r="AQ86" s="35"/>
      <c r="AR86" s="40"/>
      <c r="AS86" s="35"/>
      <c r="AT86" s="40"/>
      <c r="AU86" s="35"/>
      <c r="AV86" s="35"/>
      <c r="AW86" s="41"/>
      <c r="AX86" s="40"/>
      <c r="AY86" s="35"/>
      <c r="AZ86" s="40"/>
      <c r="BA86" s="34"/>
    </row>
    <row r="87" spans="1:53" ht="20.100000000000001" customHeight="1" x14ac:dyDescent="0.2">
      <c r="A87" s="62"/>
      <c r="B87" s="44"/>
      <c r="C87" s="19"/>
      <c r="D87" s="36"/>
      <c r="E87" s="37"/>
      <c r="F87" s="38"/>
      <c r="G87" s="42"/>
      <c r="H87" s="38"/>
      <c r="I87" s="42"/>
      <c r="J87" s="38"/>
      <c r="K87" s="42"/>
      <c r="L87" s="42"/>
      <c r="M87" s="37"/>
      <c r="N87" s="38"/>
      <c r="O87" s="42"/>
      <c r="P87" s="38"/>
      <c r="Q87" s="34"/>
      <c r="R87" s="34"/>
      <c r="S87" s="62"/>
      <c r="T87" s="44"/>
      <c r="U87" s="19"/>
      <c r="V87" s="36"/>
      <c r="W87" s="37"/>
      <c r="X87" s="38"/>
      <c r="Y87" s="42"/>
      <c r="Z87" s="38"/>
      <c r="AA87" s="42"/>
      <c r="AB87" s="38"/>
      <c r="AC87" s="42"/>
      <c r="AD87" s="42"/>
      <c r="AE87" s="37"/>
      <c r="AF87" s="38"/>
      <c r="AG87" s="42"/>
      <c r="AH87" s="38"/>
      <c r="AI87" s="34"/>
      <c r="AK87" s="62"/>
      <c r="AL87" s="44"/>
      <c r="AM87" s="19"/>
      <c r="AN87" s="36"/>
      <c r="AO87" s="37"/>
      <c r="AP87" s="38"/>
      <c r="AQ87" s="42"/>
      <c r="AR87" s="38"/>
      <c r="AS87" s="42"/>
      <c r="AT87" s="38"/>
      <c r="AU87" s="42"/>
      <c r="AV87" s="42"/>
      <c r="AW87" s="37"/>
      <c r="AX87" s="38"/>
      <c r="AY87" s="42"/>
      <c r="AZ87" s="38"/>
      <c r="BA87" s="34"/>
    </row>
    <row r="88" spans="1:53" ht="20.100000000000001" customHeight="1" x14ac:dyDescent="0.2">
      <c r="A88" s="62"/>
      <c r="B88" s="45"/>
      <c r="C88" s="19"/>
      <c r="D88" s="36"/>
      <c r="E88" s="39"/>
      <c r="F88" s="36"/>
      <c r="G88" s="34"/>
      <c r="H88" s="36"/>
      <c r="I88" s="34"/>
      <c r="J88" s="36"/>
      <c r="K88" s="34"/>
      <c r="L88" s="34"/>
      <c r="M88" s="39"/>
      <c r="N88" s="36"/>
      <c r="O88" s="34"/>
      <c r="P88" s="36"/>
      <c r="Q88" s="34"/>
      <c r="R88" s="34"/>
      <c r="S88" s="62"/>
      <c r="T88" s="44"/>
      <c r="U88" s="19"/>
      <c r="V88" s="36"/>
      <c r="W88" s="39"/>
      <c r="X88" s="36"/>
      <c r="Y88" s="34"/>
      <c r="Z88" s="36"/>
      <c r="AA88" s="34"/>
      <c r="AB88" s="36"/>
      <c r="AC88" s="34"/>
      <c r="AD88" s="34"/>
      <c r="AE88" s="39"/>
      <c r="AF88" s="36"/>
      <c r="AG88" s="34"/>
      <c r="AH88" s="36"/>
      <c r="AI88" s="34"/>
      <c r="AK88" s="62"/>
      <c r="AL88" s="45"/>
      <c r="AM88" s="19"/>
      <c r="AN88" s="36"/>
      <c r="AO88" s="39"/>
      <c r="AP88" s="36"/>
      <c r="AQ88" s="34"/>
      <c r="AR88" s="36"/>
      <c r="AS88" s="34"/>
      <c r="AT88" s="36"/>
      <c r="AU88" s="34"/>
      <c r="AV88" s="34"/>
      <c r="AW88" s="39"/>
      <c r="AX88" s="36"/>
      <c r="AY88" s="34"/>
      <c r="AZ88" s="36"/>
      <c r="BA88" s="34"/>
    </row>
    <row r="89" spans="1:53" ht="20.100000000000001" customHeight="1" x14ac:dyDescent="0.2">
      <c r="A89" s="62"/>
      <c r="B89" s="44"/>
      <c r="C89" s="19"/>
      <c r="D89" s="36"/>
      <c r="E89" s="37"/>
      <c r="F89" s="38"/>
      <c r="G89" s="42"/>
      <c r="H89" s="38"/>
      <c r="I89" s="42"/>
      <c r="J89" s="38"/>
      <c r="K89" s="42"/>
      <c r="L89" s="42"/>
      <c r="M89" s="37"/>
      <c r="N89" s="38"/>
      <c r="O89" s="42"/>
      <c r="P89" s="38"/>
      <c r="Q89" s="34"/>
      <c r="R89" s="34"/>
      <c r="S89" s="62"/>
      <c r="T89" s="44"/>
      <c r="U89" s="19"/>
      <c r="V89" s="36"/>
      <c r="W89" s="37"/>
      <c r="X89" s="38"/>
      <c r="Y89" s="42"/>
      <c r="Z89" s="38"/>
      <c r="AA89" s="42"/>
      <c r="AB89" s="38"/>
      <c r="AC89" s="42"/>
      <c r="AD89" s="42"/>
      <c r="AE89" s="37"/>
      <c r="AF89" s="38"/>
      <c r="AG89" s="42"/>
      <c r="AH89" s="38"/>
      <c r="AI89" s="34"/>
      <c r="AK89" s="62"/>
      <c r="AL89" s="44"/>
      <c r="AM89" s="19"/>
      <c r="AN89" s="36"/>
      <c r="AO89" s="37"/>
      <c r="AP89" s="38"/>
      <c r="AQ89" s="42"/>
      <c r="AR89" s="38"/>
      <c r="AS89" s="42"/>
      <c r="AT89" s="38"/>
      <c r="AU89" s="42"/>
      <c r="AV89" s="42"/>
      <c r="AW89" s="37"/>
      <c r="AX89" s="38"/>
      <c r="AY89" s="42"/>
      <c r="AZ89" s="38"/>
      <c r="BA89" s="34"/>
    </row>
    <row r="90" spans="1:53" ht="20.100000000000001" customHeight="1" x14ac:dyDescent="0.2">
      <c r="A90" s="62"/>
      <c r="B90" s="45"/>
      <c r="C90" s="19"/>
      <c r="D90" s="36"/>
      <c r="E90" s="39"/>
      <c r="F90" s="36"/>
      <c r="G90" s="34"/>
      <c r="H90" s="36"/>
      <c r="I90" s="34"/>
      <c r="J90" s="36"/>
      <c r="K90" s="34"/>
      <c r="L90" s="34"/>
      <c r="M90" s="39"/>
      <c r="N90" s="36"/>
      <c r="O90" s="34"/>
      <c r="P90" s="36"/>
      <c r="Q90" s="34"/>
      <c r="R90" s="34"/>
      <c r="S90" s="62"/>
      <c r="T90" s="44"/>
      <c r="U90" s="19"/>
      <c r="V90" s="36"/>
      <c r="W90" s="39"/>
      <c r="X90" s="36"/>
      <c r="Y90" s="34"/>
      <c r="Z90" s="36"/>
      <c r="AA90" s="34"/>
      <c r="AB90" s="36"/>
      <c r="AC90" s="34"/>
      <c r="AD90" s="34"/>
      <c r="AE90" s="39"/>
      <c r="AF90" s="36"/>
      <c r="AG90" s="34"/>
      <c r="AH90" s="36"/>
      <c r="AI90" s="34"/>
      <c r="AK90" s="62"/>
      <c r="AL90" s="45"/>
      <c r="AM90" s="19"/>
      <c r="AN90" s="36"/>
      <c r="AO90" s="39"/>
      <c r="AP90" s="36"/>
      <c r="AQ90" s="34"/>
      <c r="AR90" s="36"/>
      <c r="AS90" s="34"/>
      <c r="AT90" s="36"/>
      <c r="AU90" s="34"/>
      <c r="AV90" s="34"/>
      <c r="AW90" s="39"/>
      <c r="AX90" s="36"/>
      <c r="AY90" s="34"/>
      <c r="AZ90" s="36"/>
      <c r="BA90" s="34"/>
    </row>
    <row r="91" spans="1:53" ht="20.100000000000001" customHeight="1" x14ac:dyDescent="0.2">
      <c r="A91" s="62"/>
      <c r="B91" s="44"/>
      <c r="C91" s="19"/>
      <c r="D91" s="36"/>
      <c r="E91" s="37"/>
      <c r="F91" s="38"/>
      <c r="G91" s="42"/>
      <c r="H91" s="38"/>
      <c r="I91" s="42"/>
      <c r="J91" s="38"/>
      <c r="K91" s="42"/>
      <c r="L91" s="42"/>
      <c r="M91" s="37"/>
      <c r="N91" s="38"/>
      <c r="O91" s="42"/>
      <c r="P91" s="38"/>
      <c r="Q91" s="34"/>
      <c r="R91" s="34"/>
      <c r="S91" s="62"/>
      <c r="T91" s="44"/>
      <c r="U91" s="19"/>
      <c r="V91" s="36"/>
      <c r="W91" s="37"/>
      <c r="X91" s="38"/>
      <c r="Y91" s="42"/>
      <c r="Z91" s="38"/>
      <c r="AA91" s="42"/>
      <c r="AB91" s="38"/>
      <c r="AC91" s="42"/>
      <c r="AD91" s="42"/>
      <c r="AE91" s="37"/>
      <c r="AF91" s="38"/>
      <c r="AG91" s="42"/>
      <c r="AH91" s="38"/>
      <c r="AI91" s="34"/>
      <c r="AK91" s="62"/>
      <c r="AL91" s="44"/>
      <c r="AM91" s="19"/>
      <c r="AN91" s="36"/>
      <c r="AO91" s="37"/>
      <c r="AP91" s="38"/>
      <c r="AQ91" s="42"/>
      <c r="AR91" s="38"/>
      <c r="AS91" s="42"/>
      <c r="AT91" s="38"/>
      <c r="AU91" s="42"/>
      <c r="AV91" s="42"/>
      <c r="AW91" s="37"/>
      <c r="AX91" s="38"/>
      <c r="AY91" s="42"/>
      <c r="AZ91" s="38"/>
      <c r="BA91" s="34"/>
    </row>
    <row r="92" spans="1:53" ht="20.100000000000001" customHeight="1" x14ac:dyDescent="0.2">
      <c r="A92" s="62"/>
      <c r="B92" s="45"/>
      <c r="C92" s="19"/>
      <c r="D92" s="36"/>
      <c r="E92" s="39"/>
      <c r="F92" s="36"/>
      <c r="G92" s="34"/>
      <c r="H92" s="36"/>
      <c r="I92" s="34"/>
      <c r="J92" s="36"/>
      <c r="K92" s="34"/>
      <c r="L92" s="34"/>
      <c r="M92" s="39"/>
      <c r="N92" s="36"/>
      <c r="O92" s="34"/>
      <c r="P92" s="36"/>
      <c r="Q92" s="34"/>
      <c r="R92" s="34"/>
      <c r="S92" s="62"/>
      <c r="T92" s="44"/>
      <c r="U92" s="19"/>
      <c r="V92" s="36"/>
      <c r="W92" s="39"/>
      <c r="X92" s="36"/>
      <c r="Y92" s="34"/>
      <c r="Z92" s="36"/>
      <c r="AA92" s="34"/>
      <c r="AB92" s="36"/>
      <c r="AC92" s="34"/>
      <c r="AD92" s="34"/>
      <c r="AE92" s="39"/>
      <c r="AF92" s="36"/>
      <c r="AG92" s="34"/>
      <c r="AH92" s="36"/>
      <c r="AI92" s="34"/>
      <c r="AK92" s="62"/>
      <c r="AL92" s="45"/>
      <c r="AM92" s="19"/>
      <c r="AN92" s="36"/>
      <c r="AO92" s="39"/>
      <c r="AP92" s="36"/>
      <c r="AQ92" s="34"/>
      <c r="AR92" s="36"/>
      <c r="AS92" s="34"/>
      <c r="AT92" s="36"/>
      <c r="AU92" s="34"/>
      <c r="AV92" s="34"/>
      <c r="AW92" s="39"/>
      <c r="AX92" s="36"/>
      <c r="AY92" s="34"/>
      <c r="AZ92" s="36"/>
      <c r="BA92" s="34"/>
    </row>
    <row r="93" spans="1:53" ht="20.100000000000001" customHeight="1" x14ac:dyDescent="0.2">
      <c r="A93" s="62"/>
      <c r="B93" s="44"/>
      <c r="C93" s="19"/>
      <c r="D93" s="36"/>
      <c r="E93" s="37"/>
      <c r="F93" s="38"/>
      <c r="G93" s="42"/>
      <c r="H93" s="38"/>
      <c r="I93" s="42"/>
      <c r="J93" s="38"/>
      <c r="K93" s="42"/>
      <c r="L93" s="42"/>
      <c r="M93" s="37"/>
      <c r="N93" s="38"/>
      <c r="O93" s="42"/>
      <c r="P93" s="38"/>
      <c r="Q93" s="34"/>
      <c r="R93" s="34"/>
      <c r="S93" s="62"/>
      <c r="T93" s="44"/>
      <c r="U93" s="19"/>
      <c r="V93" s="36"/>
      <c r="W93" s="37"/>
      <c r="X93" s="38"/>
      <c r="Y93" s="42"/>
      <c r="Z93" s="38"/>
      <c r="AA93" s="42"/>
      <c r="AB93" s="38"/>
      <c r="AC93" s="42"/>
      <c r="AD93" s="42"/>
      <c r="AE93" s="37"/>
      <c r="AF93" s="38"/>
      <c r="AG93" s="42"/>
      <c r="AH93" s="38"/>
      <c r="AI93" s="34"/>
      <c r="AK93" s="62"/>
      <c r="AL93" s="44"/>
      <c r="AM93" s="19"/>
      <c r="AN93" s="36"/>
      <c r="AO93" s="37"/>
      <c r="AP93" s="38"/>
      <c r="AQ93" s="42"/>
      <c r="AR93" s="38"/>
      <c r="AS93" s="42"/>
      <c r="AT93" s="38"/>
      <c r="AU93" s="42"/>
      <c r="AV93" s="42"/>
      <c r="AW93" s="37"/>
      <c r="AX93" s="38"/>
      <c r="AY93" s="42"/>
      <c r="AZ93" s="38"/>
      <c r="BA93" s="34"/>
    </row>
    <row r="94" spans="1:53" ht="20.100000000000001" customHeight="1" x14ac:dyDescent="0.2">
      <c r="A94" s="62"/>
      <c r="B94" s="45"/>
      <c r="C94" s="19"/>
      <c r="D94" s="36"/>
      <c r="E94" s="39"/>
      <c r="F94" s="36"/>
      <c r="G94" s="34"/>
      <c r="H94" s="36"/>
      <c r="I94" s="34"/>
      <c r="J94" s="36"/>
      <c r="K94" s="34"/>
      <c r="L94" s="34"/>
      <c r="M94" s="39"/>
      <c r="N94" s="36"/>
      <c r="O94" s="34"/>
      <c r="P94" s="36"/>
      <c r="Q94" s="34"/>
      <c r="R94" s="34"/>
      <c r="S94" s="62"/>
      <c r="T94" s="44"/>
      <c r="U94" s="19"/>
      <c r="V94" s="36"/>
      <c r="W94" s="39"/>
      <c r="X94" s="36"/>
      <c r="Y94" s="34"/>
      <c r="Z94" s="36"/>
      <c r="AA94" s="34"/>
      <c r="AB94" s="36"/>
      <c r="AC94" s="34"/>
      <c r="AD94" s="34"/>
      <c r="AE94" s="39"/>
      <c r="AF94" s="36"/>
      <c r="AG94" s="34"/>
      <c r="AH94" s="36"/>
      <c r="AI94" s="34"/>
      <c r="AK94" s="62"/>
      <c r="AL94" s="45"/>
      <c r="AM94" s="19"/>
      <c r="AN94" s="36"/>
      <c r="AO94" s="39"/>
      <c r="AP94" s="36"/>
      <c r="AQ94" s="34"/>
      <c r="AR94" s="36"/>
      <c r="AS94" s="34"/>
      <c r="AT94" s="36"/>
      <c r="AU94" s="34"/>
      <c r="AV94" s="34"/>
      <c r="AW94" s="39"/>
      <c r="AX94" s="36"/>
      <c r="AY94" s="34"/>
      <c r="AZ94" s="36"/>
      <c r="BA94" s="34"/>
    </row>
    <row r="95" spans="1:53" ht="20.100000000000001" customHeight="1" x14ac:dyDescent="0.2">
      <c r="A95" s="62"/>
      <c r="B95" s="44"/>
      <c r="C95" s="19"/>
      <c r="D95" s="36"/>
      <c r="E95" s="37"/>
      <c r="F95" s="38"/>
      <c r="G95" s="42"/>
      <c r="H95" s="38"/>
      <c r="I95" s="42"/>
      <c r="J95" s="38"/>
      <c r="K95" s="42"/>
      <c r="L95" s="42"/>
      <c r="M95" s="37"/>
      <c r="N95" s="38"/>
      <c r="O95" s="42"/>
      <c r="P95" s="38"/>
      <c r="Q95" s="34"/>
      <c r="R95" s="34"/>
      <c r="S95" s="62"/>
      <c r="T95" s="44"/>
      <c r="U95" s="19"/>
      <c r="V95" s="36"/>
      <c r="W95" s="37"/>
      <c r="X95" s="38"/>
      <c r="Y95" s="42"/>
      <c r="Z95" s="38"/>
      <c r="AA95" s="42"/>
      <c r="AB95" s="38"/>
      <c r="AC95" s="42"/>
      <c r="AD95" s="42"/>
      <c r="AE95" s="37"/>
      <c r="AF95" s="38"/>
      <c r="AG95" s="42"/>
      <c r="AH95" s="38"/>
      <c r="AI95" s="34"/>
      <c r="AK95" s="62"/>
      <c r="AL95" s="44"/>
      <c r="AM95" s="19"/>
      <c r="AN95" s="36"/>
      <c r="AO95" s="37"/>
      <c r="AP95" s="38"/>
      <c r="AQ95" s="42"/>
      <c r="AR95" s="38"/>
      <c r="AS95" s="42"/>
      <c r="AT95" s="38"/>
      <c r="AU95" s="42"/>
      <c r="AV95" s="42"/>
      <c r="AW95" s="37"/>
      <c r="AX95" s="38"/>
      <c r="AY95" s="42"/>
      <c r="AZ95" s="38"/>
      <c r="BA95" s="34"/>
    </row>
    <row r="96" spans="1:53" ht="20.100000000000001" customHeight="1" x14ac:dyDescent="0.2">
      <c r="A96" s="62"/>
      <c r="B96" s="45"/>
      <c r="C96" s="19"/>
      <c r="D96" s="36"/>
      <c r="E96" s="39"/>
      <c r="F96" s="36"/>
      <c r="G96" s="34"/>
      <c r="H96" s="36"/>
      <c r="I96" s="34"/>
      <c r="J96" s="36"/>
      <c r="K96" s="34"/>
      <c r="L96" s="34"/>
      <c r="M96" s="39"/>
      <c r="N96" s="36"/>
      <c r="O96" s="34"/>
      <c r="P96" s="36"/>
      <c r="Q96" s="34"/>
      <c r="R96" s="34"/>
      <c r="S96" s="62"/>
      <c r="T96" s="44"/>
      <c r="U96" s="19"/>
      <c r="V96" s="36"/>
      <c r="W96" s="39"/>
      <c r="X96" s="36"/>
      <c r="Y96" s="34"/>
      <c r="Z96" s="36"/>
      <c r="AA96" s="34"/>
      <c r="AB96" s="36"/>
      <c r="AC96" s="34"/>
      <c r="AD96" s="34"/>
      <c r="AE96" s="39"/>
      <c r="AF96" s="36"/>
      <c r="AG96" s="34"/>
      <c r="AH96" s="36"/>
      <c r="AI96" s="34"/>
      <c r="AK96" s="62"/>
      <c r="AL96" s="45"/>
      <c r="AM96" s="19"/>
      <c r="AN96" s="36"/>
      <c r="AO96" s="39"/>
      <c r="AP96" s="36"/>
      <c r="AQ96" s="34"/>
      <c r="AR96" s="36"/>
      <c r="AS96" s="34"/>
      <c r="AT96" s="36"/>
      <c r="AU96" s="34"/>
      <c r="AV96" s="34"/>
      <c r="AW96" s="39"/>
      <c r="AX96" s="36"/>
      <c r="AY96" s="34"/>
      <c r="AZ96" s="36"/>
      <c r="BA96" s="34"/>
    </row>
    <row r="97" spans="1:55" ht="20.100000000000001" customHeight="1" x14ac:dyDescent="0.2">
      <c r="A97" s="62"/>
      <c r="B97" s="44"/>
      <c r="C97" s="19"/>
      <c r="D97" s="36"/>
      <c r="E97" s="37"/>
      <c r="F97" s="38"/>
      <c r="G97" s="42"/>
      <c r="H97" s="38"/>
      <c r="I97" s="42"/>
      <c r="J97" s="38"/>
      <c r="K97" s="42"/>
      <c r="L97" s="42"/>
      <c r="M97" s="37"/>
      <c r="N97" s="38"/>
      <c r="O97" s="42"/>
      <c r="P97" s="38"/>
      <c r="Q97" s="34"/>
      <c r="R97" s="34"/>
      <c r="S97" s="62"/>
      <c r="T97" s="44"/>
      <c r="U97" s="19"/>
      <c r="V97" s="36"/>
      <c r="W97" s="37"/>
      <c r="X97" s="38"/>
      <c r="Y97" s="42"/>
      <c r="Z97" s="38"/>
      <c r="AA97" s="42"/>
      <c r="AB97" s="38"/>
      <c r="AC97" s="42"/>
      <c r="AD97" s="42"/>
      <c r="AE97" s="37"/>
      <c r="AF97" s="38"/>
      <c r="AG97" s="42"/>
      <c r="AH97" s="38"/>
      <c r="AI97" s="34"/>
      <c r="AK97" s="62"/>
      <c r="AL97" s="44"/>
      <c r="AM97" s="19"/>
      <c r="AN97" s="36"/>
      <c r="AO97" s="37"/>
      <c r="AP97" s="38"/>
      <c r="AQ97" s="42"/>
      <c r="AR97" s="38"/>
      <c r="AS97" s="42"/>
      <c r="AT97" s="38"/>
      <c r="AU97" s="42"/>
      <c r="AV97" s="42"/>
      <c r="AW97" s="37"/>
      <c r="AX97" s="38"/>
      <c r="AY97" s="42"/>
      <c r="AZ97" s="38"/>
      <c r="BA97" s="34"/>
    </row>
    <row r="98" spans="1:55" ht="20.100000000000001" customHeight="1" x14ac:dyDescent="0.2">
      <c r="A98" s="62"/>
      <c r="B98" s="45"/>
      <c r="C98" s="19"/>
      <c r="D98" s="36"/>
      <c r="E98" s="37"/>
      <c r="F98" s="38"/>
      <c r="G98" s="42"/>
      <c r="H98" s="38"/>
      <c r="I98" s="42"/>
      <c r="J98" s="38"/>
      <c r="K98" s="42"/>
      <c r="L98" s="42"/>
      <c r="M98" s="37"/>
      <c r="N98" s="38"/>
      <c r="O98" s="42"/>
      <c r="P98" s="38"/>
      <c r="Q98" s="34"/>
      <c r="R98" s="34"/>
      <c r="S98" s="62"/>
      <c r="T98" s="44"/>
      <c r="U98" s="19"/>
      <c r="V98" s="36"/>
      <c r="W98" s="37"/>
      <c r="X98" s="38"/>
      <c r="Y98" s="42"/>
      <c r="Z98" s="38"/>
      <c r="AA98" s="42"/>
      <c r="AB98" s="38"/>
      <c r="AC98" s="42"/>
      <c r="AD98" s="42"/>
      <c r="AE98" s="37"/>
      <c r="AF98" s="38"/>
      <c r="AG98" s="42"/>
      <c r="AH98" s="38"/>
      <c r="AI98" s="34"/>
      <c r="AK98" s="62"/>
      <c r="AL98" s="45"/>
      <c r="AM98" s="19"/>
      <c r="AN98" s="36"/>
      <c r="AO98" s="37"/>
      <c r="AP98" s="38"/>
      <c r="AQ98" s="42"/>
      <c r="AR98" s="38"/>
      <c r="AS98" s="42"/>
      <c r="AT98" s="38"/>
      <c r="AU98" s="42"/>
      <c r="AV98" s="42"/>
      <c r="AW98" s="37"/>
      <c r="AX98" s="38"/>
      <c r="AY98" s="42"/>
      <c r="AZ98" s="38"/>
      <c r="BA98" s="34"/>
    </row>
    <row r="99" spans="1:55" ht="20.100000000000001" customHeight="1" x14ac:dyDescent="0.2">
      <c r="A99" s="62"/>
      <c r="B99" s="44"/>
      <c r="C99" s="19"/>
      <c r="D99" s="36"/>
      <c r="E99" s="39"/>
      <c r="F99" s="36"/>
      <c r="G99" s="34"/>
      <c r="H99" s="36"/>
      <c r="I99" s="34"/>
      <c r="J99" s="36"/>
      <c r="K99" s="34"/>
      <c r="L99" s="34"/>
      <c r="M99" s="39"/>
      <c r="N99" s="36"/>
      <c r="O99" s="34"/>
      <c r="P99" s="36"/>
      <c r="Q99" s="34"/>
      <c r="R99" s="34"/>
      <c r="S99" s="62"/>
      <c r="T99" s="44"/>
      <c r="U99" s="19"/>
      <c r="V99" s="36"/>
      <c r="W99" s="39"/>
      <c r="X99" s="36"/>
      <c r="Y99" s="34"/>
      <c r="Z99" s="36"/>
      <c r="AA99" s="34"/>
      <c r="AB99" s="36"/>
      <c r="AC99" s="34"/>
      <c r="AD99" s="34"/>
      <c r="AE99" s="39"/>
      <c r="AF99" s="36"/>
      <c r="AG99" s="34"/>
      <c r="AH99" s="36"/>
      <c r="AI99" s="34"/>
      <c r="AK99" s="62"/>
      <c r="AL99" s="44"/>
      <c r="AM99" s="19"/>
      <c r="AN99" s="36"/>
      <c r="AO99" s="39"/>
      <c r="AP99" s="36"/>
      <c r="AQ99" s="34"/>
      <c r="AR99" s="36"/>
      <c r="AS99" s="34"/>
      <c r="AT99" s="36"/>
      <c r="AU99" s="34"/>
      <c r="AV99" s="34"/>
      <c r="AW99" s="39"/>
      <c r="AX99" s="36"/>
      <c r="AY99" s="34"/>
      <c r="AZ99" s="36"/>
      <c r="BA99" s="34"/>
    </row>
    <row r="100" spans="1:55" ht="20.100000000000001" customHeight="1" x14ac:dyDescent="0.2">
      <c r="A100" s="62"/>
      <c r="B100" s="45"/>
      <c r="C100" s="19"/>
      <c r="D100" s="36"/>
      <c r="E100" s="37"/>
      <c r="F100" s="38"/>
      <c r="G100" s="42"/>
      <c r="H100" s="38"/>
      <c r="I100" s="42"/>
      <c r="J100" s="38"/>
      <c r="K100" s="42"/>
      <c r="L100" s="42"/>
      <c r="M100" s="37"/>
      <c r="N100" s="38"/>
      <c r="O100" s="42"/>
      <c r="P100" s="38"/>
      <c r="Q100" s="34"/>
      <c r="R100" s="34"/>
      <c r="S100" s="62"/>
      <c r="T100" s="44"/>
      <c r="U100" s="19"/>
      <c r="V100" s="36"/>
      <c r="W100" s="37"/>
      <c r="X100" s="38"/>
      <c r="Y100" s="42"/>
      <c r="Z100" s="38"/>
      <c r="AA100" s="42"/>
      <c r="AB100" s="38"/>
      <c r="AC100" s="42"/>
      <c r="AD100" s="42"/>
      <c r="AE100" s="37"/>
      <c r="AF100" s="38"/>
      <c r="AG100" s="42"/>
      <c r="AH100" s="38"/>
      <c r="AI100" s="34"/>
      <c r="AK100" s="62"/>
      <c r="AL100" s="45"/>
      <c r="AM100" s="19"/>
      <c r="AN100" s="36"/>
      <c r="AO100" s="37"/>
      <c r="AP100" s="38"/>
      <c r="AQ100" s="42"/>
      <c r="AR100" s="38"/>
      <c r="AS100" s="42"/>
      <c r="AT100" s="38"/>
      <c r="AU100" s="42"/>
      <c r="AV100" s="42"/>
      <c r="AW100" s="37"/>
      <c r="AX100" s="38"/>
      <c r="AY100" s="42"/>
      <c r="AZ100" s="38"/>
      <c r="BA100" s="34"/>
    </row>
    <row r="101" spans="1:55" ht="20.100000000000001" customHeight="1" x14ac:dyDescent="0.2">
      <c r="A101" s="62"/>
      <c r="B101" s="44"/>
      <c r="C101" s="19"/>
      <c r="D101" s="36"/>
      <c r="E101" s="37"/>
      <c r="F101" s="38"/>
      <c r="G101" s="42"/>
      <c r="H101" s="38"/>
      <c r="I101" s="42"/>
      <c r="J101" s="38"/>
      <c r="K101" s="42"/>
      <c r="L101" s="42"/>
      <c r="M101" s="37"/>
      <c r="N101" s="38"/>
      <c r="O101" s="42"/>
      <c r="P101" s="38"/>
      <c r="Q101" s="34"/>
      <c r="R101" s="34"/>
      <c r="S101" s="62"/>
      <c r="T101" s="44"/>
      <c r="U101" s="19"/>
      <c r="V101" s="36"/>
      <c r="W101" s="37"/>
      <c r="X101" s="38"/>
      <c r="Y101" s="42"/>
      <c r="Z101" s="38"/>
      <c r="AA101" s="42"/>
      <c r="AB101" s="38"/>
      <c r="AC101" s="42"/>
      <c r="AD101" s="42"/>
      <c r="AE101" s="37"/>
      <c r="AF101" s="38"/>
      <c r="AG101" s="42"/>
      <c r="AH101" s="38"/>
      <c r="AI101" s="34"/>
      <c r="AK101" s="62"/>
      <c r="AL101" s="44"/>
      <c r="AM101" s="19"/>
      <c r="AN101" s="36"/>
      <c r="AO101" s="37"/>
      <c r="AP101" s="38"/>
      <c r="AQ101" s="42"/>
      <c r="AR101" s="38"/>
      <c r="AS101" s="42"/>
      <c r="AT101" s="38"/>
      <c r="AU101" s="42"/>
      <c r="AV101" s="42"/>
      <c r="AW101" s="37"/>
      <c r="AX101" s="38"/>
      <c r="AY101" s="42"/>
      <c r="AZ101" s="38"/>
      <c r="BA101" s="34"/>
    </row>
    <row r="102" spans="1:55" ht="20.100000000000001" customHeight="1" x14ac:dyDescent="0.2">
      <c r="A102" s="62"/>
      <c r="B102" s="45"/>
      <c r="C102" s="19"/>
      <c r="D102" s="36"/>
      <c r="E102" s="39"/>
      <c r="F102" s="36"/>
      <c r="G102" s="34"/>
      <c r="H102" s="36"/>
      <c r="I102" s="34"/>
      <c r="J102" s="36"/>
      <c r="K102" s="34"/>
      <c r="L102" s="34"/>
      <c r="M102" s="39"/>
      <c r="N102" s="36"/>
      <c r="O102" s="34"/>
      <c r="P102" s="36"/>
      <c r="Q102" s="34"/>
      <c r="R102" s="34"/>
      <c r="S102" s="62"/>
      <c r="T102" s="44"/>
      <c r="U102" s="19"/>
      <c r="V102" s="36"/>
      <c r="W102" s="39"/>
      <c r="X102" s="36"/>
      <c r="Y102" s="34"/>
      <c r="Z102" s="36"/>
      <c r="AA102" s="34"/>
      <c r="AB102" s="36"/>
      <c r="AC102" s="34"/>
      <c r="AD102" s="34"/>
      <c r="AE102" s="39"/>
      <c r="AF102" s="36"/>
      <c r="AG102" s="34"/>
      <c r="AH102" s="36"/>
      <c r="AI102" s="34"/>
      <c r="AK102" s="62"/>
      <c r="AL102" s="45"/>
      <c r="AM102" s="19"/>
      <c r="AN102" s="36"/>
      <c r="AO102" s="39"/>
      <c r="AP102" s="36"/>
      <c r="AQ102" s="34"/>
      <c r="AR102" s="36"/>
      <c r="AS102" s="34"/>
      <c r="AT102" s="36"/>
      <c r="AU102" s="34"/>
      <c r="AV102" s="34"/>
      <c r="AW102" s="39"/>
      <c r="AX102" s="36"/>
      <c r="AY102" s="34"/>
      <c r="AZ102" s="36"/>
      <c r="BA102" s="34"/>
    </row>
    <row r="103" spans="1:55" ht="20.100000000000001" customHeight="1" x14ac:dyDescent="0.2">
      <c r="A103" s="62"/>
      <c r="B103" s="44"/>
      <c r="C103" s="19"/>
      <c r="D103" s="36"/>
      <c r="E103" s="37"/>
      <c r="F103" s="38"/>
      <c r="G103" s="42"/>
      <c r="H103" s="38"/>
      <c r="I103" s="42"/>
      <c r="J103" s="38"/>
      <c r="K103" s="42"/>
      <c r="L103" s="42"/>
      <c r="M103" s="37"/>
      <c r="N103" s="38"/>
      <c r="O103" s="42"/>
      <c r="P103" s="38"/>
      <c r="Q103" s="34"/>
      <c r="R103" s="34"/>
      <c r="S103" s="62"/>
      <c r="T103" s="44"/>
      <c r="U103" s="19"/>
      <c r="V103" s="36"/>
      <c r="W103" s="37"/>
      <c r="X103" s="38"/>
      <c r="Y103" s="42"/>
      <c r="Z103" s="38"/>
      <c r="AA103" s="42"/>
      <c r="AB103" s="38"/>
      <c r="AC103" s="42"/>
      <c r="AD103" s="42"/>
      <c r="AE103" s="37"/>
      <c r="AF103" s="38"/>
      <c r="AG103" s="42"/>
      <c r="AH103" s="38"/>
      <c r="AI103" s="34"/>
      <c r="AK103" s="62"/>
      <c r="AL103" s="44"/>
      <c r="AM103" s="19"/>
      <c r="AN103" s="36"/>
      <c r="AO103" s="37"/>
      <c r="AP103" s="38"/>
      <c r="AQ103" s="42"/>
      <c r="AR103" s="38"/>
      <c r="AS103" s="42"/>
      <c r="AT103" s="38"/>
      <c r="AU103" s="42"/>
      <c r="AV103" s="42"/>
      <c r="AW103" s="37"/>
      <c r="AX103" s="38"/>
      <c r="AY103" s="42"/>
      <c r="AZ103" s="38"/>
      <c r="BA103" s="34"/>
    </row>
    <row r="104" spans="1:55" ht="20.100000000000001" customHeight="1" x14ac:dyDescent="0.2">
      <c r="A104" s="62"/>
      <c r="B104" s="45"/>
      <c r="C104" s="19"/>
      <c r="D104" s="36"/>
      <c r="E104" s="39"/>
      <c r="F104" s="36"/>
      <c r="G104" s="34"/>
      <c r="H104" s="36"/>
      <c r="I104" s="34"/>
      <c r="J104" s="36"/>
      <c r="K104" s="34"/>
      <c r="L104" s="34"/>
      <c r="M104" s="39"/>
      <c r="N104" s="36"/>
      <c r="O104" s="34"/>
      <c r="P104" s="36"/>
      <c r="Q104" s="34"/>
      <c r="R104" s="34"/>
      <c r="S104" s="62"/>
      <c r="T104" s="44"/>
      <c r="U104" s="19"/>
      <c r="V104" s="36"/>
      <c r="W104" s="39"/>
      <c r="X104" s="36"/>
      <c r="Y104" s="34"/>
      <c r="Z104" s="36"/>
      <c r="AA104" s="34"/>
      <c r="AB104" s="36"/>
      <c r="AC104" s="34"/>
      <c r="AD104" s="34"/>
      <c r="AE104" s="39"/>
      <c r="AF104" s="36"/>
      <c r="AG104" s="34"/>
      <c r="AH104" s="36"/>
      <c r="AI104" s="34"/>
      <c r="AK104" s="62"/>
      <c r="AL104" s="45"/>
      <c r="AM104" s="19"/>
      <c r="AN104" s="36"/>
      <c r="AO104" s="39"/>
      <c r="AP104" s="36"/>
      <c r="AQ104" s="34"/>
      <c r="AR104" s="36"/>
      <c r="AS104" s="34"/>
      <c r="AT104" s="36"/>
      <c r="AU104" s="34"/>
      <c r="AV104" s="34"/>
      <c r="AW104" s="39"/>
      <c r="AX104" s="36"/>
      <c r="AY104" s="34"/>
      <c r="AZ104" s="36"/>
      <c r="BA104" s="34"/>
    </row>
    <row r="105" spans="1:55" ht="20.100000000000001" customHeight="1" x14ac:dyDescent="0.2">
      <c r="A105" s="62"/>
      <c r="B105" s="44"/>
      <c r="C105" s="19"/>
      <c r="D105" s="36"/>
      <c r="E105" s="37"/>
      <c r="F105" s="38"/>
      <c r="G105" s="42"/>
      <c r="H105" s="38"/>
      <c r="I105" s="42"/>
      <c r="J105" s="38"/>
      <c r="K105" s="42"/>
      <c r="L105" s="42"/>
      <c r="M105" s="37"/>
      <c r="N105" s="38"/>
      <c r="O105" s="42"/>
      <c r="P105" s="38"/>
      <c r="Q105" s="34"/>
      <c r="R105" s="34"/>
      <c r="S105" s="62"/>
      <c r="T105" s="44"/>
      <c r="U105" s="19"/>
      <c r="V105" s="36"/>
      <c r="W105" s="37"/>
      <c r="X105" s="38"/>
      <c r="Y105" s="42"/>
      <c r="Z105" s="38"/>
      <c r="AA105" s="42"/>
      <c r="AB105" s="38"/>
      <c r="AC105" s="42"/>
      <c r="AD105" s="42"/>
      <c r="AE105" s="37"/>
      <c r="AF105" s="38"/>
      <c r="AG105" s="42"/>
      <c r="AH105" s="38"/>
      <c r="AI105" s="34"/>
      <c r="AK105" s="62"/>
      <c r="AL105" s="44"/>
      <c r="AM105" s="19"/>
      <c r="AN105" s="36"/>
      <c r="AO105" s="37"/>
      <c r="AP105" s="38"/>
      <c r="AQ105" s="42"/>
      <c r="AR105" s="38"/>
      <c r="AS105" s="42"/>
      <c r="AT105" s="38"/>
      <c r="AU105" s="42"/>
      <c r="AV105" s="42"/>
      <c r="AW105" s="37"/>
      <c r="AX105" s="38"/>
      <c r="AY105" s="42"/>
      <c r="AZ105" s="38"/>
      <c r="BA105" s="34"/>
    </row>
    <row r="106" spans="1:55" ht="20.100000000000001" customHeight="1" x14ac:dyDescent="0.2">
      <c r="A106" s="62"/>
      <c r="B106" s="45"/>
      <c r="C106" s="19"/>
      <c r="D106" s="36"/>
      <c r="E106" s="43"/>
      <c r="F106" s="36"/>
      <c r="G106" s="34"/>
      <c r="H106" s="36"/>
      <c r="I106" s="34"/>
      <c r="J106" s="36"/>
      <c r="K106" s="34"/>
      <c r="L106" s="34"/>
      <c r="M106" s="39"/>
      <c r="N106" s="36"/>
      <c r="O106" s="34"/>
      <c r="P106" s="36"/>
      <c r="Q106" s="34"/>
      <c r="R106" s="34"/>
      <c r="S106" s="62"/>
      <c r="T106" s="44"/>
      <c r="U106" s="19"/>
      <c r="V106" s="36"/>
      <c r="W106" s="43"/>
      <c r="X106" s="36"/>
      <c r="Y106" s="34"/>
      <c r="Z106" s="36"/>
      <c r="AA106" s="34"/>
      <c r="AB106" s="36"/>
      <c r="AC106" s="34"/>
      <c r="AD106" s="34"/>
      <c r="AE106" s="39"/>
      <c r="AF106" s="36"/>
      <c r="AG106" s="34"/>
      <c r="AH106" s="36"/>
      <c r="AI106" s="34"/>
      <c r="AK106" s="62"/>
      <c r="AL106" s="45"/>
      <c r="AM106" s="19"/>
      <c r="AN106" s="36"/>
      <c r="AO106" s="43"/>
      <c r="AP106" s="36"/>
      <c r="AQ106" s="34"/>
      <c r="AR106" s="36"/>
      <c r="AS106" s="34"/>
      <c r="AT106" s="36"/>
      <c r="AU106" s="34"/>
      <c r="AV106" s="34"/>
      <c r="AW106" s="39"/>
      <c r="AX106" s="36"/>
      <c r="AY106" s="34"/>
      <c r="AZ106" s="36"/>
      <c r="BA106" s="34"/>
    </row>
    <row r="107" spans="1:55" ht="20.100000000000001" customHeight="1" x14ac:dyDescent="0.2">
      <c r="A107" s="62"/>
      <c r="B107" s="44"/>
      <c r="C107" s="19"/>
      <c r="D107" s="36"/>
      <c r="E107" s="39"/>
      <c r="F107" s="38"/>
      <c r="G107" s="42"/>
      <c r="H107" s="38"/>
      <c r="I107" s="42"/>
      <c r="J107" s="38"/>
      <c r="K107" s="42"/>
      <c r="L107" s="42"/>
      <c r="M107" s="37"/>
      <c r="N107" s="38"/>
      <c r="O107" s="42"/>
      <c r="P107" s="38"/>
      <c r="Q107" s="34"/>
      <c r="R107" s="34"/>
      <c r="S107" s="62"/>
      <c r="T107" s="44"/>
      <c r="U107" s="19"/>
      <c r="V107" s="36"/>
      <c r="W107" s="39"/>
      <c r="X107" s="38"/>
      <c r="Y107" s="42"/>
      <c r="Z107" s="38"/>
      <c r="AA107" s="42"/>
      <c r="AB107" s="38"/>
      <c r="AC107" s="42"/>
      <c r="AD107" s="42"/>
      <c r="AE107" s="37"/>
      <c r="AF107" s="38"/>
      <c r="AG107" s="42"/>
      <c r="AH107" s="38"/>
      <c r="AI107" s="34"/>
      <c r="AK107" s="62"/>
      <c r="AL107" s="44"/>
      <c r="AM107" s="19"/>
      <c r="AN107" s="36"/>
      <c r="AO107" s="39"/>
      <c r="AP107" s="38"/>
      <c r="AQ107" s="42"/>
      <c r="AR107" s="38"/>
      <c r="AS107" s="42"/>
      <c r="AT107" s="38"/>
      <c r="AU107" s="42"/>
      <c r="AV107" s="42"/>
      <c r="AW107" s="37"/>
      <c r="AX107" s="38"/>
      <c r="AY107" s="42"/>
      <c r="AZ107" s="38"/>
      <c r="BA107" s="34"/>
    </row>
    <row r="108" spans="1:55" ht="20.100000000000001" customHeight="1" x14ac:dyDescent="0.2">
      <c r="A108" s="62"/>
      <c r="B108" s="45"/>
      <c r="C108" s="19"/>
      <c r="D108" s="36"/>
      <c r="E108" s="41"/>
      <c r="F108" s="36"/>
      <c r="G108" s="34"/>
      <c r="H108" s="36"/>
      <c r="I108" s="34"/>
      <c r="J108" s="36"/>
      <c r="K108" s="34"/>
      <c r="L108" s="34"/>
      <c r="M108" s="39"/>
      <c r="N108" s="36"/>
      <c r="O108" s="34"/>
      <c r="P108" s="36"/>
      <c r="Q108" s="34"/>
      <c r="R108" s="34"/>
      <c r="S108" s="62"/>
      <c r="T108" s="44"/>
      <c r="U108" s="19"/>
      <c r="V108" s="36"/>
      <c r="W108" s="41"/>
      <c r="X108" s="36"/>
      <c r="Y108" s="34"/>
      <c r="Z108" s="36"/>
      <c r="AA108" s="34"/>
      <c r="AB108" s="36"/>
      <c r="AC108" s="34"/>
      <c r="AD108" s="34"/>
      <c r="AE108" s="39"/>
      <c r="AF108" s="36"/>
      <c r="AG108" s="34"/>
      <c r="AH108" s="36"/>
      <c r="AI108" s="34"/>
      <c r="AK108" s="62"/>
      <c r="AL108" s="45"/>
      <c r="AM108" s="19"/>
      <c r="AN108" s="36"/>
      <c r="AO108" s="41"/>
      <c r="AP108" s="36"/>
      <c r="AQ108" s="34"/>
      <c r="AR108" s="36"/>
      <c r="AS108" s="34"/>
      <c r="AT108" s="36"/>
      <c r="AU108" s="34"/>
      <c r="AV108" s="34"/>
      <c r="AW108" s="39"/>
      <c r="AX108" s="36"/>
      <c r="AY108" s="34"/>
      <c r="AZ108" s="36"/>
      <c r="BA108" s="34"/>
    </row>
    <row r="109" spans="1:55" ht="20.100000000000001" customHeight="1" x14ac:dyDescent="0.2">
      <c r="A109" s="62"/>
      <c r="B109" s="44"/>
      <c r="C109" s="19"/>
      <c r="D109" s="36"/>
      <c r="E109" s="37"/>
      <c r="F109" s="38"/>
      <c r="G109" s="42"/>
      <c r="H109" s="38"/>
      <c r="I109" s="42"/>
      <c r="J109" s="38"/>
      <c r="K109" s="42"/>
      <c r="L109" s="42"/>
      <c r="M109" s="37"/>
      <c r="N109" s="38"/>
      <c r="O109" s="42"/>
      <c r="P109" s="38"/>
      <c r="Q109" s="34"/>
      <c r="R109" s="34"/>
      <c r="S109" s="62"/>
      <c r="T109" s="44"/>
      <c r="U109" s="19"/>
      <c r="V109" s="36"/>
      <c r="W109" s="37"/>
      <c r="X109" s="38"/>
      <c r="Y109" s="42"/>
      <c r="Z109" s="38"/>
      <c r="AA109" s="42"/>
      <c r="AB109" s="38"/>
      <c r="AC109" s="42"/>
      <c r="AD109" s="42"/>
      <c r="AE109" s="37"/>
      <c r="AF109" s="38"/>
      <c r="AG109" s="42"/>
      <c r="AH109" s="38"/>
      <c r="AI109" s="34"/>
      <c r="AK109" s="62"/>
      <c r="AL109" s="44"/>
      <c r="AM109" s="19"/>
      <c r="AN109" s="36"/>
      <c r="AO109" s="37"/>
      <c r="AP109" s="38"/>
      <c r="AQ109" s="42"/>
      <c r="AR109" s="38"/>
      <c r="AS109" s="42"/>
      <c r="AT109" s="38"/>
      <c r="AU109" s="42"/>
      <c r="AV109" s="42"/>
      <c r="AW109" s="37"/>
      <c r="AX109" s="38"/>
      <c r="AY109" s="42"/>
      <c r="AZ109" s="38"/>
      <c r="BA109" s="34"/>
    </row>
    <row r="110" spans="1:55" ht="9" customHeight="1" x14ac:dyDescent="0.2">
      <c r="A110" s="19"/>
      <c r="B110" s="19"/>
      <c r="C110" s="19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19"/>
      <c r="T110" s="19"/>
      <c r="U110" s="19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19"/>
      <c r="AK110" s="19"/>
      <c r="AL110" s="19"/>
      <c r="AM110" s="19"/>
      <c r="AN110" s="19"/>
      <c r="AO110" s="34"/>
      <c r="AP110" s="34"/>
      <c r="AQ110" s="34"/>
      <c r="AR110" s="34"/>
      <c r="AS110" s="46"/>
      <c r="AT110" s="47"/>
      <c r="AU110" s="47"/>
      <c r="AV110" s="47"/>
      <c r="AW110" s="47"/>
      <c r="AX110" s="47"/>
      <c r="AY110" s="47"/>
      <c r="AZ110" s="47"/>
      <c r="BA110" s="47"/>
      <c r="BB110" s="25"/>
      <c r="BC110" s="25"/>
    </row>
  </sheetData>
  <sheetProtection algorithmName="SHA-512" hashValue="zdjuTem7tzJqxT54AeXXafqiCKfGggzNLpvLOVlw5S22zdFSmK5/QW8V8w2dA7DIiojOHNIdp6lD94v2dY0OTQ==" saltValue="0SLdJljnGQbsDewwESR05w==" spinCount="100000" sheet="1" objects="1" scenarios="1"/>
  <mergeCells count="241">
    <mergeCell ref="D78:M78"/>
    <mergeCell ref="D77:M77"/>
    <mergeCell ref="D79:K79"/>
    <mergeCell ref="D80:K80"/>
    <mergeCell ref="L80:N80"/>
    <mergeCell ref="D82:E82"/>
    <mergeCell ref="F82:G82"/>
    <mergeCell ref="H82:I82"/>
    <mergeCell ref="J82:K82"/>
    <mergeCell ref="L82:M82"/>
    <mergeCell ref="N82:O82"/>
    <mergeCell ref="D83:E83"/>
    <mergeCell ref="F83:G83"/>
    <mergeCell ref="H83:I83"/>
    <mergeCell ref="J83:K83"/>
    <mergeCell ref="L83:M83"/>
    <mergeCell ref="N83:O83"/>
    <mergeCell ref="AN78:AW78"/>
    <mergeCell ref="AN77:AW77"/>
    <mergeCell ref="AN79:AU79"/>
    <mergeCell ref="V78:AE78"/>
    <mergeCell ref="V77:AE77"/>
    <mergeCell ref="V79:AC79"/>
    <mergeCell ref="V80:AC80"/>
    <mergeCell ref="AD80:AF80"/>
    <mergeCell ref="V83:W83"/>
    <mergeCell ref="X83:Y83"/>
    <mergeCell ref="Z83:AA83"/>
    <mergeCell ref="AB83:AC83"/>
    <mergeCell ref="AD83:AE83"/>
    <mergeCell ref="AF83:AG83"/>
    <mergeCell ref="AH83:AI83"/>
    <mergeCell ref="AN83:AO83"/>
    <mergeCell ref="AK79:AL80"/>
    <mergeCell ref="P83:Q83"/>
    <mergeCell ref="D44:K44"/>
    <mergeCell ref="L44:N44"/>
    <mergeCell ref="V41:AE41"/>
    <mergeCell ref="V42:AE42"/>
    <mergeCell ref="V43:AC43"/>
    <mergeCell ref="V44:AC44"/>
    <mergeCell ref="AD44:AF44"/>
    <mergeCell ref="AH46:AI46"/>
    <mergeCell ref="AN46:AO46"/>
    <mergeCell ref="N46:O46"/>
    <mergeCell ref="P46:Q46"/>
    <mergeCell ref="V46:W46"/>
    <mergeCell ref="X46:Y46"/>
    <mergeCell ref="Z46:AA46"/>
    <mergeCell ref="D46:E46"/>
    <mergeCell ref="F46:G46"/>
    <mergeCell ref="H46:I46"/>
    <mergeCell ref="J46:K46"/>
    <mergeCell ref="L46:M46"/>
    <mergeCell ref="AN42:AW42"/>
    <mergeCell ref="AN41:AW41"/>
    <mergeCell ref="AN43:AU43"/>
    <mergeCell ref="AN44:AU44"/>
    <mergeCell ref="AV44:AX44"/>
    <mergeCell ref="AN5:AW5"/>
    <mergeCell ref="AN6:AW6"/>
    <mergeCell ref="AN7:AU7"/>
    <mergeCell ref="AN8:AU8"/>
    <mergeCell ref="AV8:AX8"/>
    <mergeCell ref="N5:Q5"/>
    <mergeCell ref="N6:Q6"/>
    <mergeCell ref="AX5:BA5"/>
    <mergeCell ref="AX6:BA6"/>
    <mergeCell ref="AY7:BA7"/>
    <mergeCell ref="AY8:BA8"/>
    <mergeCell ref="AK7:AL8"/>
    <mergeCell ref="AV7:AX7"/>
    <mergeCell ref="L7:N7"/>
    <mergeCell ref="AD7:AF7"/>
    <mergeCell ref="A7:B8"/>
    <mergeCell ref="O8:Q8"/>
    <mergeCell ref="AG8:AI8"/>
    <mergeCell ref="S7:T8"/>
    <mergeCell ref="O7:Q7"/>
    <mergeCell ref="AG7:AI7"/>
    <mergeCell ref="D7:K7"/>
    <mergeCell ref="D8:K8"/>
    <mergeCell ref="L8:N8"/>
    <mergeCell ref="V7:AC7"/>
    <mergeCell ref="V8:AC8"/>
    <mergeCell ref="AD8:AF8"/>
    <mergeCell ref="A1:B2"/>
    <mergeCell ref="C1:AL2"/>
    <mergeCell ref="A3:B3"/>
    <mergeCell ref="C3:Q3"/>
    <mergeCell ref="T3:AE3"/>
    <mergeCell ref="AF3:AJ3"/>
    <mergeCell ref="AK3:AL3"/>
    <mergeCell ref="D5:M5"/>
    <mergeCell ref="D6:M6"/>
    <mergeCell ref="AF5:AI5"/>
    <mergeCell ref="AF6:AI6"/>
    <mergeCell ref="AK5:AL6"/>
    <mergeCell ref="A5:B6"/>
    <mergeCell ref="S5:T6"/>
    <mergeCell ref="V5:AE5"/>
    <mergeCell ref="V6:AE6"/>
    <mergeCell ref="H10:I10"/>
    <mergeCell ref="J10:K10"/>
    <mergeCell ref="J11:K11"/>
    <mergeCell ref="L11:M11"/>
    <mergeCell ref="N10:O10"/>
    <mergeCell ref="D11:E11"/>
    <mergeCell ref="F10:G10"/>
    <mergeCell ref="F11:G11"/>
    <mergeCell ref="D10:E10"/>
    <mergeCell ref="L10:M10"/>
    <mergeCell ref="H11:I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AD11:AE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P10:AQ10"/>
    <mergeCell ref="AR10:AS10"/>
    <mergeCell ref="AD10:AE10"/>
    <mergeCell ref="AF10:AG10"/>
    <mergeCell ref="AH10:AI10"/>
    <mergeCell ref="AF11:AG11"/>
    <mergeCell ref="AH11:AI11"/>
    <mergeCell ref="AT10:AU10"/>
    <mergeCell ref="AT11:AU11"/>
    <mergeCell ref="A43:B44"/>
    <mergeCell ref="L43:N43"/>
    <mergeCell ref="O43:Q43"/>
    <mergeCell ref="S43:T44"/>
    <mergeCell ref="AD43:AF43"/>
    <mergeCell ref="AK41:AL42"/>
    <mergeCell ref="AX41:BA41"/>
    <mergeCell ref="N42:Q42"/>
    <mergeCell ref="AF42:AI42"/>
    <mergeCell ref="AX42:BA42"/>
    <mergeCell ref="A41:B42"/>
    <mergeCell ref="N41:Q41"/>
    <mergeCell ref="S41:T42"/>
    <mergeCell ref="AF41:AI41"/>
    <mergeCell ref="AG43:AI43"/>
    <mergeCell ref="AK43:AL44"/>
    <mergeCell ref="AV43:AX43"/>
    <mergeCell ref="AY43:BA43"/>
    <mergeCell ref="O44:Q44"/>
    <mergeCell ref="AG44:AI44"/>
    <mergeCell ref="AY44:BA44"/>
    <mergeCell ref="D41:M41"/>
    <mergeCell ref="D42:M42"/>
    <mergeCell ref="D43:K43"/>
    <mergeCell ref="AZ46:BA46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Z47:AA47"/>
    <mergeCell ref="AB47:AC47"/>
    <mergeCell ref="AD47:AE47"/>
    <mergeCell ref="AF47:AG47"/>
    <mergeCell ref="AH47:AI47"/>
    <mergeCell ref="AN47:AO47"/>
    <mergeCell ref="AP46:AQ46"/>
    <mergeCell ref="AR46:AS46"/>
    <mergeCell ref="AT46:AU46"/>
    <mergeCell ref="AV46:AW46"/>
    <mergeCell ref="AX46:AY46"/>
    <mergeCell ref="AB46:AC46"/>
    <mergeCell ref="AD46:AE46"/>
    <mergeCell ref="AF46:AG46"/>
    <mergeCell ref="A79:B80"/>
    <mergeCell ref="L79:N79"/>
    <mergeCell ref="O79:Q79"/>
    <mergeCell ref="S79:T80"/>
    <mergeCell ref="AD79:AF79"/>
    <mergeCell ref="AZ47:BA47"/>
    <mergeCell ref="A77:B78"/>
    <mergeCell ref="N77:Q77"/>
    <mergeCell ref="S77:T78"/>
    <mergeCell ref="AF77:AI77"/>
    <mergeCell ref="AK77:AL78"/>
    <mergeCell ref="AX77:BA77"/>
    <mergeCell ref="N78:Q78"/>
    <mergeCell ref="AF78:AI78"/>
    <mergeCell ref="AX78:BA78"/>
    <mergeCell ref="AP47:AQ47"/>
    <mergeCell ref="AR47:AS47"/>
    <mergeCell ref="AT47:AU47"/>
    <mergeCell ref="AV47:AW47"/>
    <mergeCell ref="AX47:AY47"/>
    <mergeCell ref="AG79:AI79"/>
    <mergeCell ref="AV79:AX79"/>
    <mergeCell ref="AY79:BA79"/>
    <mergeCell ref="O80:Q80"/>
    <mergeCell ref="P82:Q82"/>
    <mergeCell ref="V82:W82"/>
    <mergeCell ref="X82:Y82"/>
    <mergeCell ref="Z82:AA82"/>
    <mergeCell ref="AV82:AW82"/>
    <mergeCell ref="AX82:AY82"/>
    <mergeCell ref="AB82:AC82"/>
    <mergeCell ref="AD82:AE82"/>
    <mergeCell ref="AF82:AG82"/>
    <mergeCell ref="AP82:AQ82"/>
    <mergeCell ref="AR82:AS82"/>
    <mergeCell ref="AT82:AU82"/>
    <mergeCell ref="AZ83:BA83"/>
    <mergeCell ref="AP83:AQ83"/>
    <mergeCell ref="AR83:AS83"/>
    <mergeCell ref="AT83:AU83"/>
    <mergeCell ref="AV83:AW83"/>
    <mergeCell ref="AX83:AY83"/>
    <mergeCell ref="AY80:BA80"/>
    <mergeCell ref="AH82:AI82"/>
    <mergeCell ref="AN82:AO82"/>
    <mergeCell ref="AN80:AU80"/>
    <mergeCell ref="AV80:AX80"/>
    <mergeCell ref="AZ82:BA82"/>
    <mergeCell ref="AG80:AI80"/>
  </mergeCells>
  <phoneticPr fontId="5" type="noConversion"/>
  <conditionalFormatting sqref="A1 C1">
    <cfRule type="expression" dxfId="48" priority="265">
      <formula>A1="Gerät/Parameter/Kontrolle"</formula>
    </cfRule>
  </conditionalFormatting>
  <conditionalFormatting sqref="C3">
    <cfRule type="expression" dxfId="47" priority="264">
      <formula>C3="xxyyxxyyxxzz"</formula>
    </cfRule>
  </conditionalFormatting>
  <conditionalFormatting sqref="S3:T3">
    <cfRule type="expression" dxfId="46" priority="263">
      <formula>S3="dd.mm.yyyy"</formula>
    </cfRule>
  </conditionalFormatting>
  <conditionalFormatting sqref="A5:B6">
    <cfRule type="expression" dxfId="45" priority="262">
      <formula>A5="Test"</formula>
    </cfRule>
  </conditionalFormatting>
  <conditionalFormatting sqref="S5:T6">
    <cfRule type="expression" dxfId="44" priority="261">
      <formula>S5="Test"</formula>
    </cfRule>
  </conditionalFormatting>
  <conditionalFormatting sqref="A7:B8">
    <cfRule type="expression" dxfId="43" priority="260">
      <formula>A7="Level"</formula>
    </cfRule>
  </conditionalFormatting>
  <conditionalFormatting sqref="S7:T8">
    <cfRule type="expression" dxfId="42" priority="259">
      <formula>S7="Level"</formula>
    </cfRule>
  </conditionalFormatting>
  <conditionalFormatting sqref="N5:Q5">
    <cfRule type="expression" dxfId="41" priority="258">
      <formula>N5=0</formula>
    </cfRule>
  </conditionalFormatting>
  <conditionalFormatting sqref="AF5:AI5">
    <cfRule type="expression" dxfId="40" priority="257">
      <formula>AF5=0</formula>
    </cfRule>
  </conditionalFormatting>
  <conditionalFormatting sqref="L7:N7">
    <cfRule type="expression" dxfId="39" priority="256">
      <formula>L7=0</formula>
    </cfRule>
  </conditionalFormatting>
  <conditionalFormatting sqref="AD7:AF7">
    <cfRule type="expression" dxfId="38" priority="255">
      <formula>AD7=0</formula>
    </cfRule>
  </conditionalFormatting>
  <conditionalFormatting sqref="O7:Q7">
    <cfRule type="expression" dxfId="37" priority="254">
      <formula>O7="Einheit"</formula>
    </cfRule>
  </conditionalFormatting>
  <conditionalFormatting sqref="AG7:AI7">
    <cfRule type="expression" dxfId="36" priority="253">
      <formula>AG7="Einheit"</formula>
    </cfRule>
  </conditionalFormatting>
  <conditionalFormatting sqref="AK5:AL6">
    <cfRule type="expression" dxfId="35" priority="252">
      <formula>AK5="Test"</formula>
    </cfRule>
  </conditionalFormatting>
  <conditionalFormatting sqref="AK7:AL8">
    <cfRule type="expression" dxfId="34" priority="251">
      <formula>AK7="Level"</formula>
    </cfRule>
  </conditionalFormatting>
  <conditionalFormatting sqref="AX5:BA5">
    <cfRule type="expression" dxfId="33" priority="250">
      <formula>AX5=0</formula>
    </cfRule>
  </conditionalFormatting>
  <conditionalFormatting sqref="AV7:AX7">
    <cfRule type="expression" dxfId="32" priority="249">
      <formula>AV7=0</formula>
    </cfRule>
  </conditionalFormatting>
  <conditionalFormatting sqref="AY7:BA7">
    <cfRule type="expression" dxfId="31" priority="248">
      <formula>AY7="Einheit"</formula>
    </cfRule>
  </conditionalFormatting>
  <conditionalFormatting sqref="A41:B42">
    <cfRule type="expression" dxfId="30" priority="244">
      <formula>A41="Test"</formula>
    </cfRule>
  </conditionalFormatting>
  <conditionalFormatting sqref="S41:T42">
    <cfRule type="expression" dxfId="29" priority="243">
      <formula>S41="Test"</formula>
    </cfRule>
  </conditionalFormatting>
  <conditionalFormatting sqref="A43:B44">
    <cfRule type="expression" dxfId="28" priority="242">
      <formula>A43="Level"</formula>
    </cfRule>
  </conditionalFormatting>
  <conditionalFormatting sqref="S43:T44">
    <cfRule type="expression" dxfId="27" priority="241">
      <formula>S43="Level"</formula>
    </cfRule>
  </conditionalFormatting>
  <conditionalFormatting sqref="N41:Q41">
    <cfRule type="expression" dxfId="26" priority="240">
      <formula>N41=0</formula>
    </cfRule>
  </conditionalFormatting>
  <conditionalFormatting sqref="AF41:AI41">
    <cfRule type="expression" dxfId="25" priority="239">
      <formula>AF41=0</formula>
    </cfRule>
  </conditionalFormatting>
  <conditionalFormatting sqref="L43:N43">
    <cfRule type="expression" dxfId="24" priority="238">
      <formula>L43=0</formula>
    </cfRule>
  </conditionalFormatting>
  <conditionalFormatting sqref="AD43:AF43">
    <cfRule type="expression" dxfId="23" priority="237">
      <formula>AD43=0</formula>
    </cfRule>
  </conditionalFormatting>
  <conditionalFormatting sqref="O43:Q43">
    <cfRule type="expression" dxfId="22" priority="236">
      <formula>O43="Einheit"</formula>
    </cfRule>
  </conditionalFormatting>
  <conditionalFormatting sqref="AG43:AI43">
    <cfRule type="expression" dxfId="21" priority="235">
      <formula>AG43="Einheit"</formula>
    </cfRule>
  </conditionalFormatting>
  <conditionalFormatting sqref="AK41:AL42">
    <cfRule type="expression" dxfId="20" priority="234">
      <formula>AK41="Test"</formula>
    </cfRule>
  </conditionalFormatting>
  <conditionalFormatting sqref="AK43:AL44">
    <cfRule type="expression" dxfId="19" priority="233">
      <formula>AK43="Level"</formula>
    </cfRule>
  </conditionalFormatting>
  <conditionalFormatting sqref="AX41:BA41">
    <cfRule type="expression" dxfId="18" priority="232">
      <formula>AX41=0</formula>
    </cfRule>
  </conditionalFormatting>
  <conditionalFormatting sqref="AV43:AX43">
    <cfRule type="expression" dxfId="17" priority="231">
      <formula>AV43=0</formula>
    </cfRule>
  </conditionalFormatting>
  <conditionalFormatting sqref="AY43:BA43">
    <cfRule type="expression" dxfId="16" priority="230">
      <formula>AY43="Einheit"</formula>
    </cfRule>
  </conditionalFormatting>
  <conditionalFormatting sqref="A77:B78">
    <cfRule type="expression" dxfId="15" priority="227">
      <formula>A77="Test"</formula>
    </cfRule>
  </conditionalFormatting>
  <conditionalFormatting sqref="S77:T78">
    <cfRule type="expression" dxfId="14" priority="226">
      <formula>S77="Test"</formula>
    </cfRule>
  </conditionalFormatting>
  <conditionalFormatting sqref="A79:B80">
    <cfRule type="expression" dxfId="13" priority="225">
      <formula>A79="Level"</formula>
    </cfRule>
  </conditionalFormatting>
  <conditionalFormatting sqref="S79:T80">
    <cfRule type="expression" dxfId="12" priority="224">
      <formula>S79="Level"</formula>
    </cfRule>
  </conditionalFormatting>
  <conditionalFormatting sqref="N77:Q77">
    <cfRule type="expression" dxfId="11" priority="223">
      <formula>N77=0</formula>
    </cfRule>
  </conditionalFormatting>
  <conditionalFormatting sqref="AF77:AI77">
    <cfRule type="expression" dxfId="10" priority="222">
      <formula>AF77=0</formula>
    </cfRule>
  </conditionalFormatting>
  <conditionalFormatting sqref="L79:N79">
    <cfRule type="expression" dxfId="9" priority="221">
      <formula>L79=0</formula>
    </cfRule>
  </conditionalFormatting>
  <conditionalFormatting sqref="AD79:AF79">
    <cfRule type="expression" dxfId="8" priority="220">
      <formula>AD79=0</formula>
    </cfRule>
  </conditionalFormatting>
  <conditionalFormatting sqref="O79:Q79">
    <cfRule type="expression" dxfId="7" priority="219">
      <formula>O79="Einheit"</formula>
    </cfRule>
  </conditionalFormatting>
  <conditionalFormatting sqref="AG79:AI79">
    <cfRule type="expression" dxfId="6" priority="218">
      <formula>AG79="Einheit"</formula>
    </cfRule>
  </conditionalFormatting>
  <conditionalFormatting sqref="AX77:BA77">
    <cfRule type="expression" dxfId="5" priority="215">
      <formula>AX77=0</formula>
    </cfRule>
  </conditionalFormatting>
  <conditionalFormatting sqref="AV79:AX79">
    <cfRule type="expression" dxfId="4" priority="214">
      <formula>AV79=0</formula>
    </cfRule>
  </conditionalFormatting>
  <conditionalFormatting sqref="AY79:BA79">
    <cfRule type="expression" dxfId="3" priority="213">
      <formula>AY79="Einheit"</formula>
    </cfRule>
  </conditionalFormatting>
  <conditionalFormatting sqref="AQ3:AU3">
    <cfRule type="expression" dxfId="2" priority="93">
      <formula>AQ3="dd.mm.yyyy"</formula>
    </cfRule>
  </conditionalFormatting>
  <conditionalFormatting sqref="AK77:AL78">
    <cfRule type="expression" dxfId="1" priority="2">
      <formula>AK77="Test"</formula>
    </cfRule>
  </conditionalFormatting>
  <conditionalFormatting sqref="AK79:AL80">
    <cfRule type="expression" dxfId="0" priority="1">
      <formula>AK79="Level"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15.11.2023    &amp;CSeite &amp;P/&amp;N&amp;RPolymed.ch/Downloads/Labor/Afias     </oddFooter>
  </headerFooter>
  <rowBreaks count="3" manualBreakCount="3">
    <brk id="37" max="53" man="1"/>
    <brk id="73" max="53" man="1"/>
    <brk id="10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IF(Tabelle1!$B85="",NA(),IF(ABS((Tabelle1!$B85-Tabelle1!$L$79)/Tabelle1!$L$80)&gt;3.5,3.5*(Tabelle1!$B85-Tabelle1!$L$79)/ABS(Tabelle1!$B85-Tabelle1!$L$79)+4,(Tabelle1!$B85-Tabelle1!$L$79)/Tabelle1!$L$80+4))</f>
        <v>#N/A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IF(Tabelle1!$B86="",NA(),IF(ABS((Tabelle1!$B86-Tabelle1!$L$79)/Tabelle1!$L$80)&gt;3.5,3.5*(Tabelle1!$B86-Tabelle1!$L$79)/ABS(Tabelle1!$B86-Tabelle1!$L$79)+4,(Tabelle1!$B86-Tabelle1!$L$79)/Tabelle1!$L$80+4))</f>
        <v>#N/A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IF(Tabelle1!$B87="",NA(),IF(ABS((Tabelle1!$B87-Tabelle1!$L$79)/Tabelle1!$L$80)&gt;3.5,3.5*(Tabelle1!$B87-Tabelle1!$L$79)/ABS(Tabelle1!$B87-Tabelle1!$L$79)+4,(Tabelle1!$B87-Tabelle1!$L$79)/Tabelle1!$L$80+4))</f>
        <v>#N/A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IF(Tabelle1!$B88="",NA(),IF(ABS((Tabelle1!$B88-Tabelle1!$L$79)/Tabelle1!$L$80)&gt;3.5,3.5*(Tabelle1!$B88-Tabelle1!$L$79)/ABS(Tabelle1!$B88-Tabelle1!$L$79)+4,(Tabelle1!$B88-Tabelle1!$L$79)/Tabelle1!$L$80+4))</f>
        <v>#N/A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IF(Tabelle1!$B89="",NA(),IF(ABS((Tabelle1!$B89-Tabelle1!$L$79)/Tabelle1!$L$80)&gt;3.5,3.5*(Tabelle1!$B89-Tabelle1!$L$79)/ABS(Tabelle1!$B89-Tabelle1!$L$79)+4,(Tabelle1!$B89-Tabelle1!$L$79)/Tabelle1!$L$80+4))</f>
        <v>#N/A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IF(Tabelle1!$B90="",NA(),IF(ABS((Tabelle1!$B90-Tabelle1!$L$79)/Tabelle1!$L$80)&gt;3.5,3.5*(Tabelle1!$B90-Tabelle1!$L$79)/ABS(Tabelle1!$B90-Tabelle1!$L$79)+4,(Tabelle1!$B90-Tabelle1!$L$79)/Tabelle1!$L$80+4))</f>
        <v>#N/A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IF(Tabelle1!$B91="",NA(),IF(ABS((Tabelle1!$B91-Tabelle1!$L$79)/Tabelle1!$L$80)&gt;3.5,3.5*(Tabelle1!$B91-Tabelle1!$L$79)/ABS(Tabelle1!$B91-Tabelle1!$L$79)+4,(Tabelle1!$B91-Tabelle1!$L$79)/Tabelle1!$L$80+4))</f>
        <v>#N/A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IF(Tabelle1!$B92="",NA(),IF(ABS((Tabelle1!$B92-Tabelle1!$L$79)/Tabelle1!$L$80)&gt;3.5,3.5*(Tabelle1!$B92-Tabelle1!$L$79)/ABS(Tabelle1!$B92-Tabelle1!$L$79)+4,(Tabelle1!$B92-Tabelle1!$L$79)/Tabelle1!$L$80+4))</f>
        <v>#N/A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IF(Tabelle1!$B93="",NA(),IF(ABS((Tabelle1!$B93-Tabelle1!$L$79)/Tabelle1!$L$80)&gt;3.5,3.5*(Tabelle1!$B93-Tabelle1!$L$79)/ABS(Tabelle1!$B93-Tabelle1!$L$79)+4,(Tabelle1!$B93-Tabelle1!$L$79)/Tabelle1!$L$80+4))</f>
        <v>#N/A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IF(Tabelle1!$B94="",NA(),IF(ABS((Tabelle1!$B94-Tabelle1!$L$79)/Tabelle1!$L$80)&gt;3.5,3.5*(Tabelle1!$B94-Tabelle1!$L$79)/ABS(Tabelle1!$B94-Tabelle1!$L$79)+4,(Tabelle1!$B94-Tabelle1!$L$79)/Tabelle1!$L$80+4))</f>
        <v>#N/A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IF(Tabelle1!$B95="",NA(),IF(ABS((Tabelle1!$B95-Tabelle1!$L$79)/Tabelle1!$L$80)&gt;3.5,3.5*(Tabelle1!$B95-Tabelle1!$L$79)/ABS(Tabelle1!$B95-Tabelle1!$L$79)+4,(Tabelle1!$B95-Tabelle1!$L$79)/Tabelle1!$L$80+4))</f>
        <v>#N/A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IF(Tabelle1!$B96="",NA(),IF(ABS((Tabelle1!$B96-Tabelle1!$L$79)/Tabelle1!$L$80)&gt;3.5,3.5*(Tabelle1!$B96-Tabelle1!$L$79)/ABS(Tabelle1!$B96-Tabelle1!$L$79)+4,(Tabelle1!$B96-Tabelle1!$L$79)/Tabelle1!$L$80+4))</f>
        <v>#N/A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IF(Tabelle1!$B97="",NA(),IF(ABS((Tabelle1!$B97-Tabelle1!$L$79)/Tabelle1!$L$80)&gt;3.5,3.5*(Tabelle1!$B97-Tabelle1!$L$79)/ABS(Tabelle1!$B97-Tabelle1!$L$79)+4,(Tabelle1!$B97-Tabelle1!$L$79)/Tabelle1!$L$80+4))</f>
        <v>#N/A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IF(Tabelle1!$B98="",NA(),IF(ABS((Tabelle1!$B98-Tabelle1!$L$79)/Tabelle1!$L$80)&gt;3.5,3.5*(Tabelle1!$B98-Tabelle1!$L$79)/ABS(Tabelle1!$B98-Tabelle1!$L$79)+4,(Tabelle1!$B98-Tabelle1!$L$79)/Tabelle1!$L$80+4))</f>
        <v>#N/A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IF(Tabelle1!$B99="",NA(),IF(ABS((Tabelle1!$B99-Tabelle1!$L$79)/Tabelle1!$L$80)&gt;3.5,3.5*(Tabelle1!$B99-Tabelle1!$L$79)/ABS(Tabelle1!$B99-Tabelle1!$L$79)+4,(Tabelle1!$B99-Tabelle1!$L$79)/Tabelle1!$L$80+4))</f>
        <v>#N/A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IF(Tabelle1!$B100="",NA(),IF(ABS((Tabelle1!$B100-Tabelle1!$L$79)/Tabelle1!$L$80)&gt;3.5,3.5*(Tabelle1!$B100-Tabelle1!$L$79)/ABS(Tabelle1!$B100-Tabelle1!$L$79)+4,(Tabelle1!$B100-Tabelle1!$L$79)/Tabelle1!$L$80+4))</f>
        <v>#N/A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IF(Tabelle1!$B101="",NA(),IF(ABS((Tabelle1!$B101-Tabelle1!$L$79)/Tabelle1!$L$80)&gt;3.5,3.5*(Tabelle1!$B101-Tabelle1!$L$79)/ABS(Tabelle1!$B101-Tabelle1!$L$79)+4,(Tabelle1!$B101-Tabelle1!$L$79)/Tabelle1!$L$80+4))</f>
        <v>#N/A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IF(Tabelle1!$B102="",NA(),IF(ABS((Tabelle1!$B102-Tabelle1!$L$79)/Tabelle1!$L$80)&gt;3.5,3.5*(Tabelle1!$B102-Tabelle1!$L$79)/ABS(Tabelle1!$B102-Tabelle1!$L$79)+4,(Tabelle1!$B102-Tabelle1!$L$79)/Tabelle1!$L$80+4))</f>
        <v>#N/A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IF(Tabelle1!$B103="",NA(),IF(ABS((Tabelle1!$B103-Tabelle1!$L$79)/Tabelle1!$L$80)&gt;3.5,3.5*(Tabelle1!$B103-Tabelle1!$L$79)/ABS(Tabelle1!$B103-Tabelle1!$L$79)+4,(Tabelle1!$B103-Tabelle1!$L$79)/Tabelle1!$L$80+4))</f>
        <v>#N/A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IF(Tabelle1!$B104="",NA(),IF(ABS((Tabelle1!$B104-Tabelle1!$L$79)/Tabelle1!$L$80)&gt;3.5,3.5*(Tabelle1!$B104-Tabelle1!$L$79)/ABS(Tabelle1!$B104-Tabelle1!$L$79)+4,(Tabelle1!$B104-Tabelle1!$L$79)/Tabelle1!$L$80+4))</f>
        <v>#N/A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IF(Tabelle1!$B105="",NA(),IF(ABS((Tabelle1!$B105-Tabelle1!$L$79)/Tabelle1!$L$80)&gt;3.5,3.5*(Tabelle1!$B105-Tabelle1!$L$79)/ABS(Tabelle1!$B105-Tabelle1!$L$79)+4,(Tabelle1!$B105-Tabelle1!$L$79)/Tabelle1!$L$80+4))</f>
        <v>#N/A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IF(Tabelle1!$B106="",NA(),IF(ABS((Tabelle1!$B106-Tabelle1!$L$79)/Tabelle1!$L$80)&gt;3.5,3.5*(Tabelle1!$B106-Tabelle1!$L$79)/ABS(Tabelle1!$B106-Tabelle1!$L$79)+4,(Tabelle1!$B106-Tabelle1!$L$79)/Tabelle1!$L$80+4))</f>
        <v>#N/A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IF(Tabelle1!$B107="",NA(),IF(ABS((Tabelle1!$B107-Tabelle1!$L$79)/Tabelle1!$L$80)&gt;3.5,3.5*(Tabelle1!$B107-Tabelle1!$L$79)/ABS(Tabelle1!$B107-Tabelle1!$L$79)+4,(Tabelle1!$B107-Tabelle1!$L$79)/Tabelle1!$L$80+4))</f>
        <v>#N/A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IF(Tabelle1!$B108="",NA(),IF(ABS((Tabelle1!$B108-Tabelle1!$L$79)/Tabelle1!$L$80)&gt;3.5,3.5*(Tabelle1!$B108-Tabelle1!$L$79)/ABS(Tabelle1!$B108-Tabelle1!$L$79)+4,(Tabelle1!$B108-Tabelle1!$L$79)/Tabelle1!$L$80+4))</f>
        <v>#N/A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IF(Tabelle1!$B109="",NA(),IF(ABS((Tabelle1!$B109-Tabelle1!$L$79)/Tabelle1!$L$80)&gt;3.5,3.5*(Tabelle1!$B109-Tabelle1!$L$79)/ABS(Tabelle1!$B109-Tabelle1!$L$79)+4,(Tabelle1!$B109-Tabelle1!$L$79)/Tabelle1!$L$80+4))</f>
        <v>#N/A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IF(Tabelle1!$T85="",NA(),IF(ABS((Tabelle1!$T85-Tabelle1!$AD$79)/Tabelle1!$AD$80)&gt;3.5,3.5*(Tabelle1!$T85-Tabelle1!$AD$79)/ABS(Tabelle1!$T85-Tabelle1!$AD$79)+4,(Tabelle1!$T85-Tabelle1!$AD$79)/Tabelle1!$AD$80+4))</f>
        <v>#N/A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IF(Tabelle1!$T86="",NA(),IF(ABS((Tabelle1!$T86-Tabelle1!$AD$79)/Tabelle1!$AD$80)&gt;3.5,3.5*(Tabelle1!$T86-Tabelle1!$AD$79)/ABS(Tabelle1!$T86-Tabelle1!$AD$79)+4,(Tabelle1!$T86-Tabelle1!$AD$79)/Tabelle1!$AD$80+4))</f>
        <v>#N/A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IF(Tabelle1!$T87="",NA(),IF(ABS((Tabelle1!$T87-Tabelle1!$AD$79)/Tabelle1!$AD$80)&gt;3.5,3.5*(Tabelle1!$T87-Tabelle1!$AD$79)/ABS(Tabelle1!$T87-Tabelle1!$AD$79)+4,(Tabelle1!$T87-Tabelle1!$AD$79)/Tabelle1!$AD$80+4))</f>
        <v>#N/A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IF(Tabelle1!$T88="",NA(),IF(ABS((Tabelle1!$T88-Tabelle1!$AD$79)/Tabelle1!$AD$80)&gt;3.5,3.5*(Tabelle1!$T88-Tabelle1!$AD$79)/ABS(Tabelle1!$T88-Tabelle1!$AD$79)+4,(Tabelle1!$T88-Tabelle1!$AD$79)/Tabelle1!$AD$80+4))</f>
        <v>#N/A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IF(Tabelle1!$T89="",NA(),IF(ABS((Tabelle1!$T89-Tabelle1!$AD$79)/Tabelle1!$AD$80)&gt;3.5,3.5*(Tabelle1!$T89-Tabelle1!$AD$79)/ABS(Tabelle1!$T89-Tabelle1!$AD$79)+4,(Tabelle1!$T89-Tabelle1!$AD$79)/Tabelle1!$AD$80+4))</f>
        <v>#N/A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IF(Tabelle1!$T90="",NA(),IF(ABS((Tabelle1!$T90-Tabelle1!$AD$79)/Tabelle1!$AD$80)&gt;3.5,3.5*(Tabelle1!$T90-Tabelle1!$AD$79)/ABS(Tabelle1!$T90-Tabelle1!$AD$79)+4,(Tabelle1!$T90-Tabelle1!$AD$79)/Tabelle1!$AD$80+4))</f>
        <v>#N/A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IF(Tabelle1!$T91="",NA(),IF(ABS((Tabelle1!$T91-Tabelle1!$AD$79)/Tabelle1!$AD$80)&gt;3.5,3.5*(Tabelle1!$T91-Tabelle1!$AD$79)/ABS(Tabelle1!$T91-Tabelle1!$AD$79)+4,(Tabelle1!$T91-Tabelle1!$AD$79)/Tabelle1!$AD$80+4))</f>
        <v>#N/A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IF(Tabelle1!$T92="",NA(),IF(ABS((Tabelle1!$T92-Tabelle1!$AD$79)/Tabelle1!$AD$80)&gt;3.5,3.5*(Tabelle1!$T92-Tabelle1!$AD$79)/ABS(Tabelle1!$T92-Tabelle1!$AD$79)+4,(Tabelle1!$T92-Tabelle1!$AD$79)/Tabelle1!$AD$80+4))</f>
        <v>#N/A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IF(Tabelle1!$T93="",NA(),IF(ABS((Tabelle1!$T93-Tabelle1!$AD$79)/Tabelle1!$AD$80)&gt;3.5,3.5*(Tabelle1!$T93-Tabelle1!$AD$79)/ABS(Tabelle1!$T93-Tabelle1!$AD$79)+4,(Tabelle1!$T93-Tabelle1!$AD$79)/Tabelle1!$AD$80+4))</f>
        <v>#N/A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IF(Tabelle1!$T94="",NA(),IF(ABS((Tabelle1!$T94-Tabelle1!$AD$79)/Tabelle1!$AD$80)&gt;3.5,3.5*(Tabelle1!$T94-Tabelle1!$AD$79)/ABS(Tabelle1!$T94-Tabelle1!$AD$79)+4,(Tabelle1!$T94-Tabelle1!$AD$79)/Tabelle1!$AD$80+4))</f>
        <v>#N/A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IF(Tabelle1!$T95="",NA(),IF(ABS((Tabelle1!$T95-Tabelle1!$AD$79)/Tabelle1!$AD$80)&gt;3.5,3.5*(Tabelle1!$T95-Tabelle1!$AD$79)/ABS(Tabelle1!$T95-Tabelle1!$AD$79)+4,(Tabelle1!$T95-Tabelle1!$AD$79)/Tabelle1!$AD$80+4))</f>
        <v>#N/A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IF(Tabelle1!$T96="",NA(),IF(ABS((Tabelle1!$T96-Tabelle1!$AD$79)/Tabelle1!$AD$80)&gt;3.5,3.5*(Tabelle1!$T96-Tabelle1!$AD$79)/ABS(Tabelle1!$T96-Tabelle1!$AD$79)+4,(Tabelle1!$T96-Tabelle1!$AD$79)/Tabelle1!$AD$80+4))</f>
        <v>#N/A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IF(Tabelle1!$T97="",NA(),IF(ABS((Tabelle1!$T97-Tabelle1!$AD$79)/Tabelle1!$AD$80)&gt;3.5,3.5*(Tabelle1!$T97-Tabelle1!$AD$79)/ABS(Tabelle1!$T97-Tabelle1!$AD$79)+4,(Tabelle1!$T97-Tabelle1!$AD$79)/Tabelle1!$AD$80+4))</f>
        <v>#N/A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IF(Tabelle1!$T98="",NA(),IF(ABS((Tabelle1!$T98-Tabelle1!$AD$79)/Tabelle1!$AD$80)&gt;3.5,3.5*(Tabelle1!$T98-Tabelle1!$AD$79)/ABS(Tabelle1!$T98-Tabelle1!$AD$79)+4,(Tabelle1!$T98-Tabelle1!$AD$79)/Tabelle1!$AD$80+4))</f>
        <v>#N/A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IF(Tabelle1!$T99="",NA(),IF(ABS((Tabelle1!$T99-Tabelle1!$AD$79)/Tabelle1!$AD$80)&gt;3.5,3.5*(Tabelle1!$T99-Tabelle1!$AD$79)/ABS(Tabelle1!$T99-Tabelle1!$AD$79)+4,(Tabelle1!$T99-Tabelle1!$AD$79)/Tabelle1!$AD$80+4))</f>
        <v>#N/A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IF(Tabelle1!$T100="",NA(),IF(ABS((Tabelle1!$T100-Tabelle1!$AD$79)/Tabelle1!$AD$80)&gt;3.5,3.5*(Tabelle1!$T100-Tabelle1!$AD$79)/ABS(Tabelle1!$T100-Tabelle1!$AD$79)+4,(Tabelle1!$T100-Tabelle1!$AD$79)/Tabelle1!$AD$80+4))</f>
        <v>#N/A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IF(Tabelle1!$T101="",NA(),IF(ABS((Tabelle1!$T101-Tabelle1!$AD$79)/Tabelle1!$AD$80)&gt;3.5,3.5*(Tabelle1!$T101-Tabelle1!$AD$79)/ABS(Tabelle1!$T101-Tabelle1!$AD$79)+4,(Tabelle1!$T101-Tabelle1!$AD$79)/Tabelle1!$AD$80+4))</f>
        <v>#N/A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IF(Tabelle1!$T102="",NA(),IF(ABS((Tabelle1!$T102-Tabelle1!$AD$79)/Tabelle1!$AD$80)&gt;3.5,3.5*(Tabelle1!$T102-Tabelle1!$AD$79)/ABS(Tabelle1!$T102-Tabelle1!$AD$79)+4,(Tabelle1!$T102-Tabelle1!$AD$79)/Tabelle1!$AD$80+4))</f>
        <v>#N/A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IF(Tabelle1!$T103="",NA(),IF(ABS((Tabelle1!$T103-Tabelle1!$AD$79)/Tabelle1!$AD$80)&gt;3.5,3.5*(Tabelle1!$T103-Tabelle1!$AD$79)/ABS(Tabelle1!$T103-Tabelle1!$AD$79)+4,(Tabelle1!$T103-Tabelle1!$AD$79)/Tabelle1!$AD$80+4))</f>
        <v>#N/A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IF(Tabelle1!$T104="",NA(),IF(ABS((Tabelle1!$T104-Tabelle1!$AD$79)/Tabelle1!$AD$80)&gt;3.5,3.5*(Tabelle1!$T104-Tabelle1!$AD$79)/ABS(Tabelle1!$T104-Tabelle1!$AD$79)+4,(Tabelle1!$T104-Tabelle1!$AD$79)/Tabelle1!$AD$80+4))</f>
        <v>#N/A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IF(Tabelle1!$T105="",NA(),IF(ABS((Tabelle1!$T105-Tabelle1!$AD$79)/Tabelle1!$AD$80)&gt;3.5,3.5*(Tabelle1!$T105-Tabelle1!$AD$79)/ABS(Tabelle1!$T105-Tabelle1!$AD$79)+4,(Tabelle1!$T105-Tabelle1!$AD$79)/Tabelle1!$AD$80+4))</f>
        <v>#N/A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IF(Tabelle1!$T106="",NA(),IF(ABS((Tabelle1!$T106-Tabelle1!$AD$79)/Tabelle1!$AD$80)&gt;3.5,3.5*(Tabelle1!$T106-Tabelle1!$AD$79)/ABS(Tabelle1!$T106-Tabelle1!$AD$79)+4,(Tabelle1!$T106-Tabelle1!$AD$79)/Tabelle1!$AD$80+4))</f>
        <v>#N/A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IF(Tabelle1!$T107="",NA(),IF(ABS((Tabelle1!$T107-Tabelle1!$AD$79)/Tabelle1!$AD$80)&gt;3.5,3.5*(Tabelle1!$T107-Tabelle1!$AD$79)/ABS(Tabelle1!$T107-Tabelle1!$AD$79)+4,(Tabelle1!$T107-Tabelle1!$AD$79)/Tabelle1!$AD$80+4))</f>
        <v>#N/A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IF(Tabelle1!$T108="",NA(),IF(ABS((Tabelle1!$T108-Tabelle1!$AD$79)/Tabelle1!$AD$80)&gt;3.5,3.5*(Tabelle1!$T108-Tabelle1!$AD$79)/ABS(Tabelle1!$T108-Tabelle1!$AD$79)+4,(Tabelle1!$T108-Tabelle1!$AD$79)/Tabelle1!$AD$80+4))</f>
        <v>#N/A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IF(Tabelle1!$T109="",NA(),IF(ABS((Tabelle1!$T109-Tabelle1!$AD$79)/Tabelle1!$AD$80)&gt;3.5,3.5*(Tabelle1!$T109-Tabelle1!$AD$79)/ABS(Tabelle1!$T109-Tabelle1!$AD$79)+4,(Tabelle1!$T109-Tabelle1!$AD$79)/Tabelle1!$AD$80+4))</f>
        <v>#N/A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IF(Tabelle1!$AL85="",NA(),IF(ABS((Tabelle1!$AL85-Tabelle1!$AV$79)/Tabelle1!$AV$80)&gt;3.5,3.5*(Tabelle1!$AL85-Tabelle1!$AV$79)/ABS(Tabelle1!$AL85-Tabelle1!$AV$79)+4,(Tabelle1!$AL85-Tabelle1!$AV$79)/Tabelle1!$AV$80+4))</f>
        <v>#N/A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IF(Tabelle1!$AL86="",NA(),IF(ABS((Tabelle1!$AL86-Tabelle1!$AV$79)/Tabelle1!$AV$80)&gt;3.5,3.5*(Tabelle1!$AL86-Tabelle1!$AV$79)/ABS(Tabelle1!$AL86-Tabelle1!$AV$79)+4,(Tabelle1!$AL86-Tabelle1!$AV$79)/Tabelle1!$AV$80+4))</f>
        <v>#N/A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IF(Tabelle1!$AL87="",NA(),IF(ABS((Tabelle1!$AL87-Tabelle1!$AV$79)/Tabelle1!$AV$80)&gt;3.5,3.5*(Tabelle1!$AL87-Tabelle1!$AV$79)/ABS(Tabelle1!$AL87-Tabelle1!$AV$79)+4,(Tabelle1!$AL87-Tabelle1!$AV$79)/Tabelle1!$AV$80+4))</f>
        <v>#N/A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IF(Tabelle1!$AL88="",NA(),IF(ABS((Tabelle1!$AL88-Tabelle1!$AV$79)/Tabelle1!$AV$80)&gt;3.5,3.5*(Tabelle1!$AL88-Tabelle1!$AV$79)/ABS(Tabelle1!$AL88-Tabelle1!$AV$79)+4,(Tabelle1!$AL88-Tabelle1!$AV$79)/Tabelle1!$AV$80+4))</f>
        <v>#N/A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IF(Tabelle1!$AL89="",NA(),IF(ABS((Tabelle1!$AL89-Tabelle1!$AV$79)/Tabelle1!$AV$80)&gt;3.5,3.5*(Tabelle1!$AL89-Tabelle1!$AV$79)/ABS(Tabelle1!$AL89-Tabelle1!$AV$79)+4,(Tabelle1!$AL89-Tabelle1!$AV$79)/Tabelle1!$AV$80+4))</f>
        <v>#N/A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IF(Tabelle1!$AL90="",NA(),IF(ABS((Tabelle1!$AL90-Tabelle1!$AV$79)/Tabelle1!$AV$80)&gt;3.5,3.5*(Tabelle1!$AL90-Tabelle1!$AV$79)/ABS(Tabelle1!$AL90-Tabelle1!$AV$79)+4,(Tabelle1!$AL90-Tabelle1!$AV$79)/Tabelle1!$AV$80+4))</f>
        <v>#N/A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IF(Tabelle1!$AL91="",NA(),IF(ABS((Tabelle1!$AL91-Tabelle1!$AV$79)/Tabelle1!$AV$80)&gt;3.5,3.5*(Tabelle1!$AL91-Tabelle1!$AV$79)/ABS(Tabelle1!$AL91-Tabelle1!$AV$79)+4,(Tabelle1!$AL91-Tabelle1!$AV$79)/Tabelle1!$AV$80+4))</f>
        <v>#N/A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IF(Tabelle1!$AL92="",NA(),IF(ABS((Tabelle1!$AL92-Tabelle1!$AV$79)/Tabelle1!$AV$80)&gt;3.5,3.5*(Tabelle1!$AL92-Tabelle1!$AV$79)/ABS(Tabelle1!$AL92-Tabelle1!$AV$79)+4,(Tabelle1!$AL92-Tabelle1!$AV$79)/Tabelle1!$AV$80+4))</f>
        <v>#N/A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IF(Tabelle1!$AL93="",NA(),IF(ABS((Tabelle1!$AL93-Tabelle1!$AV$79)/Tabelle1!$AV$80)&gt;3.5,3.5*(Tabelle1!$AL93-Tabelle1!$AV$79)/ABS(Tabelle1!$AL93-Tabelle1!$AV$79)+4,(Tabelle1!$AL93-Tabelle1!$AV$79)/Tabelle1!$AV$80+4))</f>
        <v>#N/A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IF(Tabelle1!$AL94="",NA(),IF(ABS((Tabelle1!$AL94-Tabelle1!$AV$79)/Tabelle1!$AV$80)&gt;3.5,3.5*(Tabelle1!$AL94-Tabelle1!$AV$79)/ABS(Tabelle1!$AL94-Tabelle1!$AV$79)+4,(Tabelle1!$AL94-Tabelle1!$AV$79)/Tabelle1!$AV$80+4))</f>
        <v>#N/A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IF(Tabelle1!$AL95="",NA(),IF(ABS((Tabelle1!$AL95-Tabelle1!$AV$79)/Tabelle1!$AV$80)&gt;3.5,3.5*(Tabelle1!$AL95-Tabelle1!$AV$79)/ABS(Tabelle1!$AL95-Tabelle1!$AV$79)+4,(Tabelle1!$AL95-Tabelle1!$AV$79)/Tabelle1!$AV$80+4))</f>
        <v>#N/A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IF(Tabelle1!$AL96="",NA(),IF(ABS((Tabelle1!$AL96-Tabelle1!$AV$79)/Tabelle1!$AV$80)&gt;3.5,3.5*(Tabelle1!$AL96-Tabelle1!$AV$79)/ABS(Tabelle1!$AL96-Tabelle1!$AV$79)+4,(Tabelle1!$AL96-Tabelle1!$AV$79)/Tabelle1!$AV$80+4))</f>
        <v>#N/A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IF(Tabelle1!$AL97="",NA(),IF(ABS((Tabelle1!$AL97-Tabelle1!$AV$79)/Tabelle1!$AV$80)&gt;3.5,3.5*(Tabelle1!$AL97-Tabelle1!$AV$79)/ABS(Tabelle1!$AL97-Tabelle1!$AV$79)+4,(Tabelle1!$AL97-Tabelle1!$AV$79)/Tabelle1!$AV$80+4))</f>
        <v>#N/A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IF(Tabelle1!$AL98="",NA(),IF(ABS((Tabelle1!$AL98-Tabelle1!$AV$79)/Tabelle1!$AV$80)&gt;3.5,3.5*(Tabelle1!$AL98-Tabelle1!$AV$79)/ABS(Tabelle1!$AL98-Tabelle1!$AV$79)+4,(Tabelle1!$AL98-Tabelle1!$AV$79)/Tabelle1!$AV$80+4))</f>
        <v>#N/A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IF(Tabelle1!$AL99="",NA(),IF(ABS((Tabelle1!$AL99-Tabelle1!$AV$79)/Tabelle1!$AV$80)&gt;3.5,3.5*(Tabelle1!$AL99-Tabelle1!$AV$79)/ABS(Tabelle1!$AL99-Tabelle1!$AV$79)+4,(Tabelle1!$AL99-Tabelle1!$AV$79)/Tabelle1!$AV$80+4))</f>
        <v>#N/A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IF(Tabelle1!$AL100="",NA(),IF(ABS((Tabelle1!$AL100-Tabelle1!$AV$79)/Tabelle1!$AV$80)&gt;3.5,3.5*(Tabelle1!$AL100-Tabelle1!$AV$79)/ABS(Tabelle1!$AL100-Tabelle1!$AV$79)+4,(Tabelle1!$AL100-Tabelle1!$AV$79)/Tabelle1!$AV$80+4))</f>
        <v>#N/A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IF(Tabelle1!$AL101="",NA(),IF(ABS((Tabelle1!$AL101-Tabelle1!$AV$79)/Tabelle1!$AV$80)&gt;3.5,3.5*(Tabelle1!$AL101-Tabelle1!$AV$79)/ABS(Tabelle1!$AL101-Tabelle1!$AV$79)+4,(Tabelle1!$AL101-Tabelle1!$AV$79)/Tabelle1!$AV$80+4))</f>
        <v>#N/A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IF(Tabelle1!$AL102="",NA(),IF(ABS((Tabelle1!$AL102-Tabelle1!$AV$79)/Tabelle1!$AV$80)&gt;3.5,3.5*(Tabelle1!$AL102-Tabelle1!$AV$79)/ABS(Tabelle1!$AL102-Tabelle1!$AV$79)+4,(Tabelle1!$AL102-Tabelle1!$AV$79)/Tabelle1!$AV$80+4))</f>
        <v>#N/A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IF(Tabelle1!$AL103="",NA(),IF(ABS((Tabelle1!$AL103-Tabelle1!$AV$79)/Tabelle1!$AV$80)&gt;3.5,3.5*(Tabelle1!$AL103-Tabelle1!$AV$79)/ABS(Tabelle1!$AL103-Tabelle1!$AV$79)+4,(Tabelle1!$AL103-Tabelle1!$AV$79)/Tabelle1!$AV$80+4))</f>
        <v>#N/A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IF(Tabelle1!$AL104="",NA(),IF(ABS((Tabelle1!$AL104-Tabelle1!$AV$79)/Tabelle1!$AV$80)&gt;3.5,3.5*(Tabelle1!$AL104-Tabelle1!$AV$79)/ABS(Tabelle1!$AL104-Tabelle1!$AV$79)+4,(Tabelle1!$AL104-Tabelle1!$AV$79)/Tabelle1!$AV$80+4))</f>
        <v>#N/A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IF(Tabelle1!$AL105="",NA(),IF(ABS((Tabelle1!$AL105-Tabelle1!$AV$79)/Tabelle1!$AV$80)&gt;3.5,3.5*(Tabelle1!$AL105-Tabelle1!$AV$79)/ABS(Tabelle1!$AL105-Tabelle1!$AV$79)+4,(Tabelle1!$AL105-Tabelle1!$AV$79)/Tabelle1!$AV$80+4))</f>
        <v>#N/A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IF(Tabelle1!$AL106="",NA(),IF(ABS((Tabelle1!$AL106-Tabelle1!$AV$79)/Tabelle1!$AV$80)&gt;3.5,3.5*(Tabelle1!$AL106-Tabelle1!$AV$79)/ABS(Tabelle1!$AL106-Tabelle1!$AV$79)+4,(Tabelle1!$AL106-Tabelle1!$AV$79)/Tabelle1!$AV$80+4))</f>
        <v>#N/A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IF(Tabelle1!$AL107="",NA(),IF(ABS((Tabelle1!$AL107-Tabelle1!$AV$79)/Tabelle1!$AV$80)&gt;3.5,3.5*(Tabelle1!$AL107-Tabelle1!$AV$79)/ABS(Tabelle1!$AL107-Tabelle1!$AV$79)+4,(Tabelle1!$AL107-Tabelle1!$AV$79)/Tabelle1!$AV$80+4))</f>
        <v>#N/A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IF(Tabelle1!$AL108="",NA(),IF(ABS((Tabelle1!$AL108-Tabelle1!$AV$79)/Tabelle1!$AV$80)&gt;3.5,3.5*(Tabelle1!$AL108-Tabelle1!$AV$79)/ABS(Tabelle1!$AL108-Tabelle1!$AV$79)+4,(Tabelle1!$AL108-Tabelle1!$AV$79)/Tabelle1!$AV$80+4))</f>
        <v>#N/A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IF(Tabelle1!$AL109="",NA(),IF(ABS((Tabelle1!$AL109-Tabelle1!$AV$79)/Tabelle1!$AV$80)&gt;3.5,3.5*(Tabelle1!$AL109-Tabelle1!$AV$79)/ABS(Tabelle1!$AL109-Tabelle1!$AV$79)+4,(Tabelle1!$AL109-Tabelle1!$AV$79)/Tabelle1!$AV$80+4))</f>
        <v>#N/A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Fabian Aumiller</cp:lastModifiedBy>
  <cp:lastPrinted>2023-10-13T08:32:02Z</cp:lastPrinted>
  <dcterms:created xsi:type="dcterms:W3CDTF">2005-09-09T12:29:27Z</dcterms:created>
  <dcterms:modified xsi:type="dcterms:W3CDTF">2023-11-15T14:41:08Z</dcterms:modified>
</cp:coreProperties>
</file>